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2810CFD3-F69F-4533-946B-AA00EB860D42}" xr6:coauthVersionLast="47" xr6:coauthVersionMax="47" xr10:uidLastSave="{00000000-0000-0000-0000-000000000000}"/>
  <bookViews>
    <workbookView xWindow="-120" yWindow="-120" windowWidth="29040" windowHeight="15720" tabRatio="386" activeTab="1" xr2:uid="{00000000-000D-0000-FFFF-FFFF00000000}"/>
  </bookViews>
  <sheets>
    <sheet name="SAŽETAK" sheetId="8" r:id="rId1"/>
    <sheet name=" Račun prihoda i rashoda" sheetId="3" r:id="rId2"/>
    <sheet name="POSEBNI DIO" sheetId="7" r:id="rId3"/>
    <sheet name="Lis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8" l="1"/>
  <c r="J9" i="8"/>
  <c r="J11" i="8"/>
  <c r="J12" i="8"/>
  <c r="J13" i="8"/>
  <c r="I9" i="8"/>
  <c r="I11" i="8"/>
  <c r="I12" i="8"/>
  <c r="I13" i="8"/>
  <c r="I14" i="8"/>
  <c r="I8" i="8"/>
  <c r="I12" i="3"/>
  <c r="H12" i="3"/>
  <c r="H46" i="3"/>
  <c r="H34" i="3"/>
  <c r="I34" i="3"/>
  <c r="H33" i="3"/>
  <c r="I33" i="3"/>
  <c r="I35" i="3"/>
  <c r="H36" i="3"/>
  <c r="I36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7" i="3"/>
  <c r="I47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I57" i="3"/>
  <c r="F48" i="3"/>
  <c r="G48" i="3"/>
  <c r="G37" i="3"/>
  <c r="F37" i="3"/>
  <c r="F32" i="3" s="1"/>
  <c r="F31" i="3" s="1"/>
  <c r="E48" i="3"/>
  <c r="E161" i="7"/>
  <c r="E37" i="3"/>
  <c r="E35" i="3"/>
  <c r="G18" i="3"/>
  <c r="I18" i="3" s="1"/>
  <c r="E18" i="3"/>
  <c r="E11" i="3"/>
  <c r="H13" i="3"/>
  <c r="I13" i="3"/>
  <c r="H14" i="3"/>
  <c r="I14" i="3"/>
  <c r="H16" i="3"/>
  <c r="I16" i="3"/>
  <c r="H19" i="3"/>
  <c r="I19" i="3"/>
  <c r="H22" i="3"/>
  <c r="I22" i="3"/>
  <c r="H23" i="3"/>
  <c r="I23" i="3"/>
  <c r="H24" i="3"/>
  <c r="I24" i="3"/>
  <c r="G11" i="3"/>
  <c r="H11" i="3" s="1"/>
  <c r="G15" i="3"/>
  <c r="E15" i="3"/>
  <c r="E17" i="3"/>
  <c r="G21" i="3"/>
  <c r="G20" i="3" s="1"/>
  <c r="E21" i="3"/>
  <c r="E20" i="3" s="1"/>
  <c r="G161" i="7"/>
  <c r="F172" i="7"/>
  <c r="G172" i="7"/>
  <c r="E172" i="7"/>
  <c r="F17" i="3"/>
  <c r="F15" i="3"/>
  <c r="F11" i="3"/>
  <c r="I46" i="3" l="1"/>
  <c r="E32" i="3"/>
  <c r="E31" i="3" s="1"/>
  <c r="I15" i="3"/>
  <c r="H37" i="3"/>
  <c r="G32" i="3"/>
  <c r="H48" i="3"/>
  <c r="I48" i="3"/>
  <c r="H15" i="3"/>
  <c r="H18" i="3"/>
  <c r="H35" i="3"/>
  <c r="I37" i="3"/>
  <c r="G17" i="3"/>
  <c r="H17" i="3" s="1"/>
  <c r="H20" i="3"/>
  <c r="H21" i="3"/>
  <c r="I11" i="3"/>
  <c r="E10" i="3"/>
  <c r="F21" i="3"/>
  <c r="H32" i="3" l="1"/>
  <c r="I32" i="3"/>
  <c r="G31" i="3"/>
  <c r="I31" i="3" s="1"/>
  <c r="I17" i="3"/>
  <c r="G10" i="3"/>
  <c r="H10" i="3" s="1"/>
  <c r="F20" i="3"/>
  <c r="I21" i="3"/>
  <c r="F179" i="7"/>
  <c r="F178" i="7" s="1"/>
  <c r="F177" i="7" s="1"/>
  <c r="G179" i="7"/>
  <c r="G178" i="7" s="1"/>
  <c r="G177" i="7" s="1"/>
  <c r="I177" i="7" s="1"/>
  <c r="E179" i="7"/>
  <c r="E178" i="7" s="1"/>
  <c r="E177" i="7" s="1"/>
  <c r="H180" i="7"/>
  <c r="I180" i="7"/>
  <c r="H173" i="7"/>
  <c r="I173" i="7"/>
  <c r="F171" i="7"/>
  <c r="F170" i="7" s="1"/>
  <c r="G171" i="7"/>
  <c r="G170" i="7" s="1"/>
  <c r="E171" i="7"/>
  <c r="E170" i="7" s="1"/>
  <c r="I172" i="7"/>
  <c r="F166" i="7"/>
  <c r="F165" i="7" s="1"/>
  <c r="G166" i="7"/>
  <c r="G165" i="7" s="1"/>
  <c r="F163" i="7"/>
  <c r="F161" i="7" s="1"/>
  <c r="G163" i="7"/>
  <c r="E163" i="7"/>
  <c r="E166" i="7"/>
  <c r="E165" i="7" s="1"/>
  <c r="F132" i="7"/>
  <c r="F131" i="7" s="1"/>
  <c r="G132" i="7"/>
  <c r="G131" i="7" s="1"/>
  <c r="E132" i="7"/>
  <c r="E131" i="7" s="1"/>
  <c r="F54" i="7"/>
  <c r="F53" i="7" s="1"/>
  <c r="F52" i="7" s="1"/>
  <c r="G54" i="7"/>
  <c r="E54" i="7"/>
  <c r="E53" i="7" s="1"/>
  <c r="E52" i="7" s="1"/>
  <c r="F7" i="7"/>
  <c r="G7" i="7"/>
  <c r="F17" i="7"/>
  <c r="F16" i="7" s="1"/>
  <c r="G17" i="7"/>
  <c r="E17" i="7"/>
  <c r="E16" i="7" s="1"/>
  <c r="H8" i="7"/>
  <c r="I8" i="7"/>
  <c r="H9" i="7"/>
  <c r="I9" i="7"/>
  <c r="H10" i="7"/>
  <c r="I10" i="7"/>
  <c r="H12" i="7"/>
  <c r="I12" i="7"/>
  <c r="H14" i="7"/>
  <c r="I14" i="7"/>
  <c r="H15" i="7"/>
  <c r="I15" i="7"/>
  <c r="H18" i="7"/>
  <c r="I18" i="7"/>
  <c r="H31" i="3" l="1"/>
  <c r="F10" i="3"/>
  <c r="I10" i="3" s="1"/>
  <c r="I20" i="3"/>
  <c r="I170" i="7"/>
  <c r="I179" i="7"/>
  <c r="I178" i="7"/>
  <c r="H179" i="7"/>
  <c r="H178" i="7"/>
  <c r="H177" i="7"/>
  <c r="H171" i="7"/>
  <c r="I171" i="7"/>
  <c r="H172" i="7"/>
  <c r="H170" i="7"/>
  <c r="E160" i="7"/>
  <c r="I54" i="7"/>
  <c r="G160" i="7"/>
  <c r="F160" i="7"/>
  <c r="G53" i="7"/>
  <c r="H54" i="7"/>
  <c r="I7" i="7"/>
  <c r="I17" i="7"/>
  <c r="G16" i="7"/>
  <c r="I16" i="7" s="1"/>
  <c r="H17" i="7"/>
  <c r="G52" i="7" l="1"/>
  <c r="H53" i="7"/>
  <c r="I53" i="7"/>
  <c r="H16" i="7"/>
  <c r="I52" i="7" l="1"/>
  <c r="H52" i="7"/>
  <c r="H265" i="7" l="1"/>
  <c r="I265" i="7"/>
  <c r="H267" i="7"/>
  <c r="I267" i="7"/>
  <c r="H269" i="7"/>
  <c r="I269" i="7"/>
  <c r="H272" i="7"/>
  <c r="I272" i="7"/>
  <c r="H273" i="7"/>
  <c r="I273" i="7"/>
  <c r="H252" i="7"/>
  <c r="I252" i="7"/>
  <c r="H254" i="7"/>
  <c r="I254" i="7"/>
  <c r="H256" i="7"/>
  <c r="I256" i="7"/>
  <c r="H259" i="7"/>
  <c r="I259" i="7"/>
  <c r="H238" i="7"/>
  <c r="I238" i="7"/>
  <c r="H240" i="7"/>
  <c r="I240" i="7"/>
  <c r="H242" i="7"/>
  <c r="I242" i="7"/>
  <c r="H245" i="7"/>
  <c r="I245" i="7"/>
  <c r="H246" i="7"/>
  <c r="I246" i="7"/>
  <c r="H228" i="7"/>
  <c r="I228" i="7"/>
  <c r="H230" i="7"/>
  <c r="I230" i="7"/>
  <c r="H232" i="7"/>
  <c r="I232" i="7"/>
  <c r="H214" i="7"/>
  <c r="I214" i="7"/>
  <c r="H216" i="7"/>
  <c r="I216" i="7"/>
  <c r="H218" i="7"/>
  <c r="I218" i="7"/>
  <c r="H221" i="7"/>
  <c r="I221" i="7"/>
  <c r="H222" i="7"/>
  <c r="I222" i="7"/>
  <c r="H206" i="7"/>
  <c r="I206" i="7"/>
  <c r="H208" i="7"/>
  <c r="I208" i="7"/>
  <c r="H200" i="7"/>
  <c r="I200" i="7"/>
  <c r="H193" i="7"/>
  <c r="I193" i="7"/>
  <c r="H186" i="7"/>
  <c r="I186" i="7"/>
  <c r="H161" i="7"/>
  <c r="I161" i="7"/>
  <c r="H163" i="7"/>
  <c r="I163" i="7"/>
  <c r="H164" i="7"/>
  <c r="I164" i="7"/>
  <c r="H165" i="7"/>
  <c r="I165" i="7"/>
  <c r="H166" i="7"/>
  <c r="I166" i="7"/>
  <c r="H167" i="7"/>
  <c r="I167" i="7"/>
  <c r="I160" i="7"/>
  <c r="H160" i="7"/>
  <c r="H157" i="7"/>
  <c r="I157" i="7"/>
  <c r="H148" i="7"/>
  <c r="I148" i="7"/>
  <c r="H149" i="7"/>
  <c r="I149" i="7"/>
  <c r="H150" i="7"/>
  <c r="I150" i="7"/>
  <c r="H151" i="7"/>
  <c r="I151" i="7"/>
  <c r="H142" i="7"/>
  <c r="I142" i="7"/>
  <c r="H129" i="7"/>
  <c r="I129" i="7"/>
  <c r="H130" i="7"/>
  <c r="I130" i="7"/>
  <c r="H131" i="7"/>
  <c r="I131" i="7"/>
  <c r="H132" i="7"/>
  <c r="I132" i="7"/>
  <c r="H133" i="7"/>
  <c r="I133" i="7"/>
  <c r="H136" i="7"/>
  <c r="I136" i="7"/>
  <c r="H104" i="7"/>
  <c r="I104" i="7"/>
  <c r="H105" i="7"/>
  <c r="I105" i="7"/>
  <c r="H107" i="7"/>
  <c r="I107" i="7"/>
  <c r="H108" i="7"/>
  <c r="I108" i="7"/>
  <c r="H109" i="7"/>
  <c r="I109" i="7"/>
  <c r="H110" i="7"/>
  <c r="I110" i="7"/>
  <c r="H111" i="7"/>
  <c r="I111" i="7"/>
  <c r="H113" i="7"/>
  <c r="I113" i="7"/>
  <c r="H114" i="7"/>
  <c r="I114" i="7"/>
  <c r="H115" i="7"/>
  <c r="I115" i="7"/>
  <c r="H116" i="7"/>
  <c r="I116" i="7"/>
  <c r="H117" i="7"/>
  <c r="I117" i="7"/>
  <c r="H119" i="7"/>
  <c r="I119" i="7"/>
  <c r="H122" i="7"/>
  <c r="I122" i="7"/>
  <c r="H123" i="7"/>
  <c r="I123" i="7"/>
  <c r="H74" i="7"/>
  <c r="I74" i="7"/>
  <c r="H75" i="7"/>
  <c r="I75" i="7"/>
  <c r="H77" i="7"/>
  <c r="I77" i="7"/>
  <c r="H78" i="7"/>
  <c r="I78" i="7"/>
  <c r="H79" i="7"/>
  <c r="I79" i="7"/>
  <c r="H80" i="7"/>
  <c r="I80" i="7"/>
  <c r="H81" i="7"/>
  <c r="I81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1" i="7"/>
  <c r="I91" i="7"/>
  <c r="H92" i="7"/>
  <c r="I92" i="7"/>
  <c r="H93" i="7"/>
  <c r="I93" i="7"/>
  <c r="H94" i="7"/>
  <c r="I94" i="7"/>
  <c r="H97" i="7"/>
  <c r="I97" i="7"/>
  <c r="H98" i="7"/>
  <c r="I98" i="7"/>
  <c r="H61" i="7"/>
  <c r="I61" i="7"/>
  <c r="H62" i="7"/>
  <c r="I62" i="7"/>
  <c r="H63" i="7"/>
  <c r="I63" i="7"/>
  <c r="H64" i="7"/>
  <c r="I64" i="7"/>
  <c r="H66" i="7"/>
  <c r="I66" i="7"/>
  <c r="H67" i="7"/>
  <c r="I67" i="7"/>
  <c r="F244" i="7"/>
  <c r="F243" i="7" s="1"/>
  <c r="G244" i="7"/>
  <c r="G243" i="7" s="1"/>
  <c r="F241" i="7"/>
  <c r="G241" i="7"/>
  <c r="F239" i="7"/>
  <c r="G239" i="7"/>
  <c r="F237" i="7"/>
  <c r="G237" i="7"/>
  <c r="I237" i="7" s="1"/>
  <c r="E244" i="7"/>
  <c r="E243" i="7" s="1"/>
  <c r="F220" i="7"/>
  <c r="F219" i="7" s="1"/>
  <c r="G220" i="7"/>
  <c r="G219" i="7" s="1"/>
  <c r="F217" i="7"/>
  <c r="G217" i="7"/>
  <c r="F215" i="7"/>
  <c r="G215" i="7"/>
  <c r="F213" i="7"/>
  <c r="G213" i="7"/>
  <c r="E213" i="7"/>
  <c r="E215" i="7"/>
  <c r="E217" i="7"/>
  <c r="E220" i="7"/>
  <c r="E219" i="7" s="1"/>
  <c r="F205" i="7"/>
  <c r="G205" i="7"/>
  <c r="F207" i="7"/>
  <c r="G207" i="7"/>
  <c r="E205" i="7"/>
  <c r="E207" i="7"/>
  <c r="F141" i="7"/>
  <c r="F140" i="7" s="1"/>
  <c r="F139" i="7" s="1"/>
  <c r="G141" i="7"/>
  <c r="G140" i="7" s="1"/>
  <c r="G139" i="7" s="1"/>
  <c r="E141" i="7"/>
  <c r="E140" i="7" s="1"/>
  <c r="E139" i="7" s="1"/>
  <c r="F128" i="7"/>
  <c r="F127" i="7" s="1"/>
  <c r="G128" i="7"/>
  <c r="G127" i="7" s="1"/>
  <c r="E128" i="7"/>
  <c r="E127" i="7" s="1"/>
  <c r="F135" i="7"/>
  <c r="F134" i="7" s="1"/>
  <c r="G135" i="7"/>
  <c r="G134" i="7" s="1"/>
  <c r="F121" i="7"/>
  <c r="F120" i="7" s="1"/>
  <c r="G121" i="7"/>
  <c r="G120" i="7" s="1"/>
  <c r="F118" i="7"/>
  <c r="G118" i="7"/>
  <c r="F112" i="7"/>
  <c r="G112" i="7"/>
  <c r="F106" i="7"/>
  <c r="G106" i="7"/>
  <c r="F103" i="7"/>
  <c r="G103" i="7"/>
  <c r="E121" i="7"/>
  <c r="E120" i="7" s="1"/>
  <c r="E118" i="7"/>
  <c r="E112" i="7"/>
  <c r="E76" i="7"/>
  <c r="E103" i="7"/>
  <c r="H207" i="7" l="1"/>
  <c r="H127" i="7"/>
  <c r="I106" i="7"/>
  <c r="H103" i="7"/>
  <c r="I112" i="7"/>
  <c r="I139" i="7"/>
  <c r="I243" i="7"/>
  <c r="G204" i="7"/>
  <c r="F204" i="7"/>
  <c r="F203" i="7" s="1"/>
  <c r="H213" i="7"/>
  <c r="E204" i="7"/>
  <c r="E203" i="7" s="1"/>
  <c r="G212" i="7"/>
  <c r="G211" i="7" s="1"/>
  <c r="E212" i="7"/>
  <c r="E211" i="7" s="1"/>
  <c r="G236" i="7"/>
  <c r="G235" i="7" s="1"/>
  <c r="I118" i="7"/>
  <c r="I220" i="7"/>
  <c r="H121" i="7"/>
  <c r="H120" i="7"/>
  <c r="H217" i="7"/>
  <c r="H243" i="7"/>
  <c r="H112" i="7"/>
  <c r="H118" i="7"/>
  <c r="H219" i="7"/>
  <c r="I103" i="7"/>
  <c r="H140" i="7"/>
  <c r="I134" i="7"/>
  <c r="I128" i="7"/>
  <c r="H128" i="7"/>
  <c r="I207" i="7"/>
  <c r="I215" i="7"/>
  <c r="I241" i="7"/>
  <c r="I121" i="7"/>
  <c r="I127" i="7"/>
  <c r="H215" i="7"/>
  <c r="I120" i="7"/>
  <c r="H139" i="7"/>
  <c r="H220" i="7"/>
  <c r="I205" i="7"/>
  <c r="I219" i="7"/>
  <c r="I213" i="7"/>
  <c r="I239" i="7"/>
  <c r="H205" i="7"/>
  <c r="I244" i="7"/>
  <c r="I141" i="7"/>
  <c r="H244" i="7"/>
  <c r="H141" i="7"/>
  <c r="I217" i="7"/>
  <c r="I135" i="7"/>
  <c r="I140" i="7"/>
  <c r="F236" i="7"/>
  <c r="F235" i="7" s="1"/>
  <c r="F212" i="7"/>
  <c r="F211" i="7" s="1"/>
  <c r="G126" i="7"/>
  <c r="F126" i="7"/>
  <c r="G102" i="7"/>
  <c r="F102" i="7"/>
  <c r="F101" i="7" s="1"/>
  <c r="I55" i="7"/>
  <c r="H55" i="7"/>
  <c r="G48" i="7"/>
  <c r="F48" i="7"/>
  <c r="G46" i="7"/>
  <c r="F46" i="7"/>
  <c r="E46" i="7"/>
  <c r="I47" i="7"/>
  <c r="H47" i="7"/>
  <c r="H25" i="7"/>
  <c r="I25" i="7"/>
  <c r="E48" i="7"/>
  <c r="I49" i="7"/>
  <c r="H49" i="7"/>
  <c r="E30" i="7"/>
  <c r="H36" i="7"/>
  <c r="I36" i="7"/>
  <c r="F37" i="7"/>
  <c r="E26" i="7"/>
  <c r="E23" i="7"/>
  <c r="G23" i="7"/>
  <c r="G26" i="7"/>
  <c r="G30" i="7"/>
  <c r="E37" i="7"/>
  <c r="G37" i="7"/>
  <c r="E40" i="7"/>
  <c r="E39" i="7" s="1"/>
  <c r="G40" i="7"/>
  <c r="G39" i="7" s="1"/>
  <c r="E65" i="7"/>
  <c r="G65" i="7"/>
  <c r="G60" i="7"/>
  <c r="E60" i="7"/>
  <c r="G96" i="7"/>
  <c r="E96" i="7"/>
  <c r="E95" i="7" s="1"/>
  <c r="G90" i="7"/>
  <c r="E90" i="7"/>
  <c r="F90" i="7"/>
  <c r="E82" i="7"/>
  <c r="G82" i="7"/>
  <c r="G76" i="7"/>
  <c r="E73" i="7"/>
  <c r="G73" i="7"/>
  <c r="E106" i="7"/>
  <c r="E135" i="7"/>
  <c r="E147" i="7"/>
  <c r="G147" i="7"/>
  <c r="F147" i="7"/>
  <c r="E156" i="7"/>
  <c r="G156" i="7"/>
  <c r="E185" i="7"/>
  <c r="E184" i="7" s="1"/>
  <c r="E183" i="7" s="1"/>
  <c r="G185" i="7"/>
  <c r="F185" i="7"/>
  <c r="F184" i="7" s="1"/>
  <c r="F183" i="7" s="1"/>
  <c r="E192" i="7"/>
  <c r="E191" i="7" s="1"/>
  <c r="E190" i="7" s="1"/>
  <c r="G192" i="7"/>
  <c r="F192" i="7"/>
  <c r="F191" i="7" s="1"/>
  <c r="F190" i="7" s="1"/>
  <c r="E199" i="7"/>
  <c r="E198" i="7" s="1"/>
  <c r="E197" i="7" s="1"/>
  <c r="G199" i="7"/>
  <c r="E227" i="7"/>
  <c r="G227" i="7"/>
  <c r="E229" i="7"/>
  <c r="G229" i="7"/>
  <c r="E231" i="7"/>
  <c r="G231" i="7"/>
  <c r="E241" i="7"/>
  <c r="H241" i="7" s="1"/>
  <c r="E239" i="7"/>
  <c r="H239" i="7" s="1"/>
  <c r="E237" i="7"/>
  <c r="E258" i="7"/>
  <c r="G258" i="7"/>
  <c r="E255" i="7"/>
  <c r="G255" i="7"/>
  <c r="F255" i="7"/>
  <c r="E253" i="7"/>
  <c r="G253" i="7"/>
  <c r="E251" i="7"/>
  <c r="G251" i="7"/>
  <c r="E271" i="7"/>
  <c r="G271" i="7"/>
  <c r="E268" i="7"/>
  <c r="G268" i="7"/>
  <c r="E266" i="7"/>
  <c r="G266" i="7"/>
  <c r="E264" i="7"/>
  <c r="G264" i="7"/>
  <c r="I204" i="7" l="1"/>
  <c r="G203" i="7"/>
  <c r="I203" i="7" s="1"/>
  <c r="H204" i="7"/>
  <c r="H251" i="7"/>
  <c r="H212" i="7"/>
  <c r="I212" i="7"/>
  <c r="H253" i="7"/>
  <c r="H229" i="7"/>
  <c r="G155" i="7"/>
  <c r="H76" i="7"/>
  <c r="H82" i="7"/>
  <c r="I255" i="7"/>
  <c r="G146" i="7"/>
  <c r="I147" i="7"/>
  <c r="H264" i="7"/>
  <c r="G198" i="7"/>
  <c r="H199" i="7"/>
  <c r="G101" i="7"/>
  <c r="I102" i="7"/>
  <c r="H227" i="7"/>
  <c r="H255" i="7"/>
  <c r="G257" i="7"/>
  <c r="H90" i="7"/>
  <c r="I90" i="7"/>
  <c r="I126" i="7"/>
  <c r="H266" i="7"/>
  <c r="H268" i="7"/>
  <c r="E236" i="7"/>
  <c r="G191" i="7"/>
  <c r="H192" i="7"/>
  <c r="I192" i="7"/>
  <c r="G95" i="7"/>
  <c r="H96" i="7"/>
  <c r="E102" i="7"/>
  <c r="E101" i="7" s="1"/>
  <c r="H106" i="7"/>
  <c r="H60" i="7"/>
  <c r="I236" i="7"/>
  <c r="G270" i="7"/>
  <c r="E134" i="7"/>
  <c r="E126" i="7" s="1"/>
  <c r="H135" i="7"/>
  <c r="I211" i="7"/>
  <c r="H211" i="7"/>
  <c r="H231" i="7"/>
  <c r="G184" i="7"/>
  <c r="H185" i="7"/>
  <c r="I185" i="7"/>
  <c r="H73" i="7"/>
  <c r="H65" i="7"/>
  <c r="I235" i="7"/>
  <c r="H237" i="7"/>
  <c r="E146" i="7"/>
  <c r="H147" i="7"/>
  <c r="E155" i="7"/>
  <c r="H156" i="7"/>
  <c r="E257" i="7"/>
  <c r="H258" i="7"/>
  <c r="E270" i="7"/>
  <c r="H271" i="7"/>
  <c r="E45" i="7"/>
  <c r="E44" i="7" s="1"/>
  <c r="G45" i="7"/>
  <c r="G44" i="7" s="1"/>
  <c r="F45" i="7"/>
  <c r="F44" i="7" s="1"/>
  <c r="I46" i="7"/>
  <c r="H46" i="7"/>
  <c r="E59" i="7"/>
  <c r="G226" i="7"/>
  <c r="G22" i="7"/>
  <c r="G21" i="7" s="1"/>
  <c r="E226" i="7"/>
  <c r="E225" i="7" s="1"/>
  <c r="E22" i="7"/>
  <c r="E21" i="7" s="1"/>
  <c r="G59" i="7"/>
  <c r="E72" i="7"/>
  <c r="E71" i="7" s="1"/>
  <c r="G72" i="7"/>
  <c r="E250" i="7"/>
  <c r="G250" i="7"/>
  <c r="E263" i="7"/>
  <c r="G263" i="7"/>
  <c r="F199" i="7"/>
  <c r="F198" i="7" s="1"/>
  <c r="G13" i="7"/>
  <c r="E13" i="7"/>
  <c r="E7" i="7"/>
  <c r="H7" i="7" s="1"/>
  <c r="E11" i="7"/>
  <c r="G11" i="7"/>
  <c r="I24" i="7"/>
  <c r="I27" i="7"/>
  <c r="I28" i="7"/>
  <c r="I29" i="7"/>
  <c r="I31" i="7"/>
  <c r="I32" i="7"/>
  <c r="I33" i="7"/>
  <c r="I34" i="7"/>
  <c r="I35" i="7"/>
  <c r="I38" i="7"/>
  <c r="I41" i="7"/>
  <c r="H23" i="7"/>
  <c r="H24" i="7"/>
  <c r="H26" i="7"/>
  <c r="H27" i="7"/>
  <c r="H28" i="7"/>
  <c r="H29" i="7"/>
  <c r="H30" i="7"/>
  <c r="H31" i="7"/>
  <c r="H32" i="7"/>
  <c r="H33" i="7"/>
  <c r="H34" i="7"/>
  <c r="H35" i="7"/>
  <c r="H37" i="7"/>
  <c r="H38" i="7"/>
  <c r="H39" i="7"/>
  <c r="H40" i="7"/>
  <c r="H41" i="7"/>
  <c r="F253" i="7"/>
  <c r="I253" i="7" s="1"/>
  <c r="F251" i="7"/>
  <c r="I251" i="7" s="1"/>
  <c r="F258" i="7"/>
  <c r="F257" i="7" s="1"/>
  <c r="F227" i="7"/>
  <c r="I227" i="7" s="1"/>
  <c r="F229" i="7"/>
  <c r="I229" i="7" s="1"/>
  <c r="F231" i="7"/>
  <c r="I231" i="7" s="1"/>
  <c r="F268" i="7"/>
  <c r="I268" i="7" s="1"/>
  <c r="F266" i="7"/>
  <c r="I266" i="7" s="1"/>
  <c r="F264" i="7"/>
  <c r="I264" i="7" s="1"/>
  <c r="F271" i="7"/>
  <c r="F270" i="7" s="1"/>
  <c r="F156" i="7"/>
  <c r="F155" i="7" s="1"/>
  <c r="F154" i="7" s="1"/>
  <c r="F146" i="7"/>
  <c r="F145" i="7" s="1"/>
  <c r="H203" i="7" l="1"/>
  <c r="H270" i="7"/>
  <c r="H257" i="7"/>
  <c r="H13" i="7"/>
  <c r="H11" i="7"/>
  <c r="G6" i="7"/>
  <c r="G225" i="7"/>
  <c r="H226" i="7"/>
  <c r="G183" i="7"/>
  <c r="I184" i="7"/>
  <c r="H184" i="7"/>
  <c r="G145" i="7"/>
  <c r="I145" i="7" s="1"/>
  <c r="I146" i="7"/>
  <c r="G262" i="7"/>
  <c r="H95" i="7"/>
  <c r="H102" i="7"/>
  <c r="G71" i="7"/>
  <c r="H72" i="7"/>
  <c r="I101" i="7"/>
  <c r="H101" i="7"/>
  <c r="I156" i="7"/>
  <c r="H126" i="7"/>
  <c r="H134" i="7"/>
  <c r="I199" i="7"/>
  <c r="G154" i="7"/>
  <c r="I154" i="7" s="1"/>
  <c r="I155" i="7"/>
  <c r="H59" i="7"/>
  <c r="I271" i="7"/>
  <c r="G190" i="7"/>
  <c r="I191" i="7"/>
  <c r="H191" i="7"/>
  <c r="I270" i="7"/>
  <c r="E235" i="7"/>
  <c r="H235" i="7" s="1"/>
  <c r="H236" i="7"/>
  <c r="I258" i="7"/>
  <c r="G197" i="7"/>
  <c r="H198" i="7"/>
  <c r="I198" i="7"/>
  <c r="I257" i="7"/>
  <c r="G249" i="7"/>
  <c r="E145" i="7"/>
  <c r="H146" i="7"/>
  <c r="E154" i="7"/>
  <c r="H155" i="7"/>
  <c r="E249" i="7"/>
  <c r="H250" i="7"/>
  <c r="E262" i="7"/>
  <c r="H263" i="7"/>
  <c r="E58" i="7"/>
  <c r="G58" i="7"/>
  <c r="H21" i="7"/>
  <c r="H22" i="7"/>
  <c r="F197" i="7"/>
  <c r="F250" i="7"/>
  <c r="F249" i="7" s="1"/>
  <c r="F263" i="7"/>
  <c r="F262" i="7" s="1"/>
  <c r="F226" i="7"/>
  <c r="F225" i="7" s="1"/>
  <c r="E6" i="7"/>
  <c r="E5" i="7" s="1"/>
  <c r="F96" i="7"/>
  <c r="F82" i="7"/>
  <c r="I82" i="7" s="1"/>
  <c r="F76" i="7"/>
  <c r="I76" i="7" s="1"/>
  <c r="F73" i="7"/>
  <c r="I73" i="7" s="1"/>
  <c r="H6" i="7" l="1"/>
  <c r="G5" i="7"/>
  <c r="H262" i="7"/>
  <c r="H249" i="7"/>
  <c r="I197" i="7"/>
  <c r="H197" i="7"/>
  <c r="I263" i="7"/>
  <c r="H154" i="7"/>
  <c r="I250" i="7"/>
  <c r="I190" i="7"/>
  <c r="H190" i="7"/>
  <c r="I183" i="7"/>
  <c r="H183" i="7"/>
  <c r="I262" i="7"/>
  <c r="I249" i="7"/>
  <c r="I226" i="7"/>
  <c r="F95" i="7"/>
  <c r="I95" i="7" s="1"/>
  <c r="I96" i="7"/>
  <c r="H71" i="7"/>
  <c r="H145" i="7"/>
  <c r="H58" i="7"/>
  <c r="I225" i="7"/>
  <c r="H225" i="7"/>
  <c r="H48" i="7"/>
  <c r="H45" i="7"/>
  <c r="H5" i="7"/>
  <c r="F72" i="7"/>
  <c r="F60" i="7"/>
  <c r="I60" i="7" s="1"/>
  <c r="F65" i="7"/>
  <c r="I65" i="7" s="1"/>
  <c r="F40" i="7"/>
  <c r="I37" i="7"/>
  <c r="F30" i="7"/>
  <c r="I30" i="7" s="1"/>
  <c r="F26" i="7"/>
  <c r="I26" i="7" s="1"/>
  <c r="F23" i="7"/>
  <c r="I23" i="7" s="1"/>
  <c r="F13" i="7"/>
  <c r="I13" i="7" s="1"/>
  <c r="F11" i="7"/>
  <c r="F6" i="7" l="1"/>
  <c r="I11" i="7"/>
  <c r="F71" i="7"/>
  <c r="I71" i="7" s="1"/>
  <c r="I72" i="7"/>
  <c r="H44" i="7"/>
  <c r="F39" i="7"/>
  <c r="I39" i="7" s="1"/>
  <c r="I40" i="7"/>
  <c r="F22" i="7"/>
  <c r="F59" i="7"/>
  <c r="I59" i="7" s="1"/>
  <c r="H11" i="8"/>
  <c r="G11" i="8"/>
  <c r="F11" i="8"/>
  <c r="H8" i="8"/>
  <c r="G8" i="8"/>
  <c r="F8" i="8"/>
  <c r="H14" i="8" l="1"/>
  <c r="F5" i="7"/>
  <c r="I5" i="7" s="1"/>
  <c r="I6" i="7"/>
  <c r="F58" i="7"/>
  <c r="F21" i="7"/>
  <c r="I21" i="7" s="1"/>
  <c r="I22" i="7"/>
  <c r="G14" i="8"/>
  <c r="F14" i="8"/>
  <c r="I48" i="7" l="1"/>
  <c r="I58" i="7"/>
  <c r="I44" i="7"/>
  <c r="I45" i="7"/>
</calcChain>
</file>

<file path=xl/sharedStrings.xml><?xml version="1.0" encoding="utf-8"?>
<sst xmlns="http://schemas.openxmlformats.org/spreadsheetml/2006/main" count="402" uniqueCount="171">
  <si>
    <t>PRIHODI UKUPNO</t>
  </si>
  <si>
    <t>RASHODI UKUPNO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</si>
  <si>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</si>
  <si>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</si>
  <si>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</si>
  <si>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</si>
  <si>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</si>
  <si>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</si>
  <si>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</si>
  <si>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</si>
  <si>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</si>
  <si>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</si>
  <si>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</si>
  <si>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I. OPĆI DIO</t>
  </si>
  <si>
    <t>Šifra</t>
  </si>
  <si>
    <t xml:space="preserve">Naziv </t>
  </si>
  <si>
    <t>Materijalni rashodi</t>
  </si>
  <si>
    <t>Pomoći iz inozemstva i od subjekata unutar općeg proračuna</t>
  </si>
  <si>
    <t>Prihodi od prodaje proizvedene dugotrajne imovine</t>
  </si>
  <si>
    <t>Rashodi za nabavu proizvedene dugotrajne imovine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</si>
  <si>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</si>
  <si>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</si>
  <si>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</si>
  <si>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</si>
  <si>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</si>
  <si>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PRIHODI POSLOVANJA PREMA EKONOMSKOJ KLASIFIKACIJI</t>
  </si>
  <si>
    <t>RASHODI POSLOVANJA PREMA EKONOMSKOJ KLASIFIKACIJI</t>
  </si>
  <si>
    <t>A) SAŽETAK RAČUNA PRIHODA I RASHODA</t>
  </si>
  <si>
    <t>RAZLIKA - VIŠAK / MANJAK</t>
  </si>
  <si>
    <t>Izvršenje 2023.</t>
  </si>
  <si>
    <t>Plan za 2024. - V. rebalans</t>
  </si>
  <si>
    <t xml:space="preserve">Izvršenje 2024. </t>
  </si>
  <si>
    <t>Aktivnost A3110-05</t>
  </si>
  <si>
    <t>MINIMALNI STANDARDI</t>
  </si>
  <si>
    <t>Izvor financiranja 501</t>
  </si>
  <si>
    <t xml:space="preserve">OPĆI RASHODI I PRIMICI </t>
  </si>
  <si>
    <t xml:space="preserve">RASHODI POSLOVANJA </t>
  </si>
  <si>
    <t xml:space="preserve">Rashodi za zaposlene </t>
  </si>
  <si>
    <t>Plaće (Bruto)</t>
  </si>
  <si>
    <t>Prekovremeni rad</t>
  </si>
  <si>
    <t xml:space="preserve">Otežani uvjeti rada </t>
  </si>
  <si>
    <t xml:space="preserve">Ostali rashodi za zaposlene </t>
  </si>
  <si>
    <t xml:space="preserve">Doprinosi za plaće </t>
  </si>
  <si>
    <t xml:space="preserve">Doprinosi na plaće - zdravstveno </t>
  </si>
  <si>
    <t xml:space="preserve">Doprinosi na plaće - zapošljavanje </t>
  </si>
  <si>
    <t>Aktivnost A3110-01</t>
  </si>
  <si>
    <t>Izvor financiranja 12</t>
  </si>
  <si>
    <t>MINIMALNI STANDARD</t>
  </si>
  <si>
    <t xml:space="preserve">Naknada troškova za zaposlene </t>
  </si>
  <si>
    <t xml:space="preserve">Naknade troškova zaposlenima </t>
  </si>
  <si>
    <t>Naknade za prijevoz</t>
  </si>
  <si>
    <t xml:space="preserve">Rashodi za metrijal i energiju </t>
  </si>
  <si>
    <t xml:space="preserve">Roba i namjernice </t>
  </si>
  <si>
    <t xml:space="preserve">Energija </t>
  </si>
  <si>
    <t xml:space="preserve">Usluge tekućeg i investicijskog održavanja </t>
  </si>
  <si>
    <t xml:space="preserve">Komunalne usluge </t>
  </si>
  <si>
    <t xml:space="preserve">Zdravstvene i veterinarske usluge </t>
  </si>
  <si>
    <t xml:space="preserve">Ostale računalne usluge </t>
  </si>
  <si>
    <t xml:space="preserve">Rashodi za usluge </t>
  </si>
  <si>
    <t xml:space="preserve">Ostali nespomenuti rashodi </t>
  </si>
  <si>
    <t>Premija osiguranja</t>
  </si>
  <si>
    <t xml:space="preserve">Financijski rashodi </t>
  </si>
  <si>
    <t xml:space="preserve">Ostali financijski rashodi </t>
  </si>
  <si>
    <t xml:space="preserve">RASHODI ZA NABAVU NEFINANCIJSKE IMOVINE </t>
  </si>
  <si>
    <t xml:space="preserve">Postrojenja i oprema </t>
  </si>
  <si>
    <t xml:space="preserve">Uredski materijal i ostali materijalni rashodi </t>
  </si>
  <si>
    <t xml:space="preserve">Materijal za tekuće i investicijsko održavanje </t>
  </si>
  <si>
    <t xml:space="preserve">Telefon, pošta i prijevoz </t>
  </si>
  <si>
    <t>Aktivnost A3110-04</t>
  </si>
  <si>
    <t xml:space="preserve">UČENIČKI DOM - DECENTRALIZACIJA </t>
  </si>
  <si>
    <t xml:space="preserve">Rashodi za materijal i energiju </t>
  </si>
  <si>
    <t xml:space="preserve">Usluge tekućeg i inventarnog održavanja </t>
  </si>
  <si>
    <t>PROGRAM 3120</t>
  </si>
  <si>
    <t>Aktivnost A3120-01</t>
  </si>
  <si>
    <t>Izvor financiranja 31</t>
  </si>
  <si>
    <t xml:space="preserve">VLASTITI PRIHODI </t>
  </si>
  <si>
    <t xml:space="preserve">Službena putovanja </t>
  </si>
  <si>
    <t xml:space="preserve">Naknada za prijevoz </t>
  </si>
  <si>
    <t>Sitni inventar</t>
  </si>
  <si>
    <t>Ostale usluge</t>
  </si>
  <si>
    <t>Reprezentacija</t>
  </si>
  <si>
    <t>Članarine</t>
  </si>
  <si>
    <t>Ostali nespomenuti rashodi poslovanja</t>
  </si>
  <si>
    <t xml:space="preserve">Ostali nespomenuti financijski rashodi </t>
  </si>
  <si>
    <t>Izvor financiranja 412</t>
  </si>
  <si>
    <t xml:space="preserve">PRIHOD ZA POSEBNE NAMJENE </t>
  </si>
  <si>
    <t xml:space="preserve">Usluge elektroničkih medija i tisak </t>
  </si>
  <si>
    <t>PROGRAM 3110</t>
  </si>
  <si>
    <t xml:space="preserve">DJELATNOST SREDNJIH ŠKOLA IZNAD STANDARDA </t>
  </si>
  <si>
    <t>Ostali rashodi</t>
  </si>
  <si>
    <t xml:space="preserve">Tekuće donacije </t>
  </si>
  <si>
    <t xml:space="preserve">Ostale tekuće donacije u naravi </t>
  </si>
  <si>
    <t>Aktivnost A3120-02</t>
  </si>
  <si>
    <t>Uredska oprema i namještaj</t>
  </si>
  <si>
    <t>Uređaji, strojevi i oprema</t>
  </si>
  <si>
    <t>Izvor financiranja 61</t>
  </si>
  <si>
    <t xml:space="preserve">Dodatna ulaganja na građevinskim objektima </t>
  </si>
  <si>
    <t>Izvor financiranja 11</t>
  </si>
  <si>
    <t>Aktivnost A3120-03</t>
  </si>
  <si>
    <t>PROGRAM 3130</t>
  </si>
  <si>
    <t>SUFINANCIRANJE PRIJEVOZA UČENIKA SŠ</t>
  </si>
  <si>
    <t>Aktivnost A3130-01</t>
  </si>
  <si>
    <t>Izvor financiranja 51</t>
  </si>
  <si>
    <t xml:space="preserve">Ostale naknade </t>
  </si>
  <si>
    <t>Prijevoz učenika</t>
  </si>
  <si>
    <t>Druge naknade</t>
  </si>
  <si>
    <t>PROGRAM 3140</t>
  </si>
  <si>
    <t xml:space="preserve">RAZVOJNI I OSTALI PROGRAMI </t>
  </si>
  <si>
    <t>T3140-11</t>
  </si>
  <si>
    <t>"Obrazovanje jednakih mogućnosti IV"</t>
  </si>
  <si>
    <t>Izvor financiranja 54</t>
  </si>
  <si>
    <t>T3140-14</t>
  </si>
  <si>
    <t>"Zajedno za budućnost"</t>
  </si>
  <si>
    <t>Indeks 24/23 %</t>
  </si>
  <si>
    <t>Indeks 24/24%</t>
  </si>
  <si>
    <t>SREDNJE ŠKOLSTVO - STANDARD (Funkcija 092)</t>
  </si>
  <si>
    <t>PLAĆE - MZO</t>
  </si>
  <si>
    <t xml:space="preserve">POMOĆ IZ INOZEMSTVA </t>
  </si>
  <si>
    <t xml:space="preserve">OPĆI PRIHODI I PRIMICI </t>
  </si>
  <si>
    <t>DRŽAVNI PRORAČUN</t>
  </si>
  <si>
    <t xml:space="preserve">DONACIJE </t>
  </si>
  <si>
    <t>A3140-05</t>
  </si>
  <si>
    <t xml:space="preserve">Rashodi za dodatna ulaganja na nefinancijskoj imovini </t>
  </si>
  <si>
    <t>SHEMA ŠKOLSKOG VOĆA</t>
  </si>
  <si>
    <t>Intelektualne usluge</t>
  </si>
  <si>
    <t>Pristojbe i naknade</t>
  </si>
  <si>
    <t>Knjiga</t>
  </si>
  <si>
    <t>Ulaganje u računalne programe</t>
  </si>
  <si>
    <t>Knjige</t>
  </si>
  <si>
    <t>Izvor financiranja 17</t>
  </si>
  <si>
    <t>Aktivnost A3110-02</t>
  </si>
  <si>
    <t>KAPITALNI IZDACI IZ DECENTRALIZACIJE</t>
  </si>
  <si>
    <t>VIŠAK</t>
  </si>
  <si>
    <t>Troškovi sudskih postupaka</t>
  </si>
  <si>
    <t>Stručno usavršavanje</t>
  </si>
  <si>
    <t>Zatezne kamate</t>
  </si>
  <si>
    <t>Tekuće pomoći</t>
  </si>
  <si>
    <t>Izvor financiranja 53</t>
  </si>
  <si>
    <t>Ostali građevinski objekti</t>
  </si>
  <si>
    <t>"Obrazovanje jednakih mogućnosti III"</t>
  </si>
  <si>
    <t>PRORAČUN</t>
  </si>
  <si>
    <t>Izvor</t>
  </si>
  <si>
    <t>Izvršenje 2024.</t>
  </si>
  <si>
    <t>Plan 2024. - V. rebalans</t>
  </si>
  <si>
    <t xml:space="preserve">Prih. od upravnih i admin. prist., pris. po pos. prop. i naknad.   </t>
  </si>
  <si>
    <t xml:space="preserve">Prihodi po posebnim propisima </t>
  </si>
  <si>
    <t xml:space="preserve">Prihodi od prodaje proizvoda i robe te pruženih usluga </t>
  </si>
  <si>
    <t xml:space="preserve">Prihodi od prodaje proizvoda i roba te pruženih usluga </t>
  </si>
  <si>
    <t xml:space="preserve">Donacije od pravnih i fizičkih osoba izvan općeg proračuna </t>
  </si>
  <si>
    <t>Pomoći proračun. kor. iz prorač. koji im nije nadležan</t>
  </si>
  <si>
    <t xml:space="preserve">Prijenosi između proračunskih korisnika istog prorač. </t>
  </si>
  <si>
    <t xml:space="preserve">Prihodi iz nadlež. prorač. i od HZZO tem. ugovor. obv. </t>
  </si>
  <si>
    <t xml:space="preserve">Prihodi iz nadlež. prorač. za finan. red. djelat. pror. kor. </t>
  </si>
  <si>
    <t>Knjige učenika</t>
  </si>
  <si>
    <t>Dodatna ulaganja</t>
  </si>
  <si>
    <t>Opći prihodi i primici</t>
  </si>
  <si>
    <t xml:space="preserve">Vlastiti rashodi </t>
  </si>
  <si>
    <t xml:space="preserve">Rashodi za posebne namjene </t>
  </si>
  <si>
    <t xml:space="preserve">Donacije </t>
  </si>
  <si>
    <t xml:space="preserve">Sufinanciranje prijevoza učenika </t>
  </si>
  <si>
    <t>Bankarske usluge</t>
  </si>
  <si>
    <t xml:space="preserve">Knjige </t>
  </si>
  <si>
    <t xml:space="preserve">Uređaji, strojevi </t>
  </si>
  <si>
    <t xml:space="preserve">Uredska oprema i namještaj </t>
  </si>
  <si>
    <t xml:space="preserve">Ostali građevinski objekti </t>
  </si>
  <si>
    <t xml:space="preserve">Dodatna ulaganja na građevinske objekte </t>
  </si>
  <si>
    <t>Tekuće pomoći proračunu</t>
  </si>
  <si>
    <t>Uređaji, strojevi i knjige</t>
  </si>
  <si>
    <t>3+4</t>
  </si>
  <si>
    <t>Indeks 24/23%</t>
  </si>
  <si>
    <t>OBRAČUN FINANCIJSKOG PLANA PRORAČUNSKOG KORISNIKA JEDINICE LOKALNE I PODRUČNE (REGIONALNE) SAMOUPRAVE                                                                 SREDNJE ŠKOLE PLITVIČKA JEZERA ZA I - XII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</si>
</sst>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2" fillId="0" borderId="5" xfId="0" applyFont="1" applyBorder="1" applyAlignment="1">
      <alignment horizontal="righ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indent="1"/>
    </xf>
    <xf numFmtId="0" fontId="1" fillId="0" borderId="0" xfId="0" applyFont="1"/>
    <xf numFmtId="0" fontId="6" fillId="2" borderId="1" xfId="0" applyNumberFormat="1" applyFont="1" applyFill="1" applyBorder="1" applyAlignment="1" applyProtection="1">
      <alignment horizontal="left" vertical="center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0" xfId="0" applyFont="1"/>
    <xf numFmtId="0" fontId="3" fillId="2" borderId="4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2" fontId="6" fillId="4" borderId="3" xfId="0" applyNumberFormat="1" applyFont="1" applyFill="1" applyBorder="1" applyAlignment="1" applyProtection="1">
      <alignment horizontal="center" vertical="center" wrapText="1"/>
    </xf>
    <xf numFmtId="2" fontId="6" fillId="2" borderId="3" xfId="0" applyNumberFormat="1" applyFont="1" applyFill="1" applyBorder="1" applyAlignment="1" applyProtection="1">
      <alignment horizontal="right" wrapText="1"/>
    </xf>
    <xf numFmtId="2" fontId="3" fillId="2" borderId="3" xfId="0" applyNumberFormat="1" applyFont="1" applyFill="1" applyBorder="1" applyAlignment="1" applyProtection="1">
      <alignment horizontal="right" wrapText="1"/>
    </xf>
    <xf numFmtId="2" fontId="0" fillId="0" borderId="0" xfId="0" applyNumberFormat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4" fontId="15" fillId="2" borderId="3" xfId="0" applyNumberFormat="1" applyFont="1" applyFill="1" applyBorder="1" applyAlignment="1">
      <alignment horizontal="right"/>
    </xf>
    <xf numFmtId="0" fontId="14" fillId="2" borderId="4" xfId="0" applyNumberFormat="1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>
      <alignment horizontal="right"/>
    </xf>
    <xf numFmtId="0" fontId="14" fillId="2" borderId="1" xfId="0" applyNumberFormat="1" applyFont="1" applyFill="1" applyBorder="1" applyAlignment="1" applyProtection="1">
      <alignment horizontal="left" vertical="center" wrapText="1" indent="1"/>
    </xf>
    <xf numFmtId="0" fontId="14" fillId="2" borderId="2" xfId="0" applyNumberFormat="1" applyFont="1" applyFill="1" applyBorder="1" applyAlignment="1" applyProtection="1">
      <alignment horizontal="left" vertical="center" wrapText="1" indent="1"/>
    </xf>
    <xf numFmtId="0" fontId="14" fillId="2" borderId="4" xfId="0" applyNumberFormat="1" applyFont="1" applyFill="1" applyBorder="1" applyAlignment="1" applyProtection="1">
      <alignment horizontal="left" vertical="center" wrapText="1" indent="1"/>
    </xf>
    <xf numFmtId="0" fontId="15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 inden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15" fillId="2" borderId="1" xfId="0" applyNumberFormat="1" applyFont="1" applyFill="1" applyBorder="1" applyAlignment="1" applyProtection="1">
      <alignment horizontal="left" vertical="center" indent="1"/>
    </xf>
    <xf numFmtId="0" fontId="13" fillId="0" borderId="0" xfId="0" applyFont="1"/>
    <xf numFmtId="0" fontId="16" fillId="0" borderId="0" xfId="0" applyFont="1"/>
    <xf numFmtId="0" fontId="14" fillId="2" borderId="1" xfId="0" applyNumberFormat="1" applyFont="1" applyFill="1" applyBorder="1" applyAlignment="1" applyProtection="1">
      <alignment horizontal="left" vertical="center" inden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17" fillId="2" borderId="4" xfId="0" applyNumberFormat="1" applyFont="1" applyFill="1" applyBorder="1" applyAlignment="1">
      <alignment horizontal="right"/>
    </xf>
    <xf numFmtId="2" fontId="17" fillId="2" borderId="3" xfId="0" applyNumberFormat="1" applyFont="1" applyFill="1" applyBorder="1" applyAlignment="1">
      <alignment horizontal="right"/>
    </xf>
    <xf numFmtId="2" fontId="17" fillId="2" borderId="3" xfId="0" applyNumberFormat="1" applyFont="1" applyFill="1" applyBorder="1" applyAlignment="1" applyProtection="1">
      <alignment horizontal="right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18" fillId="2" borderId="4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2" fontId="18" fillId="2" borderId="3" xfId="0" applyNumberFormat="1" applyFont="1" applyFill="1" applyBorder="1" applyAlignment="1">
      <alignment horizontal="right"/>
    </xf>
    <xf numFmtId="2" fontId="18" fillId="2" borderId="3" xfId="0" applyNumberFormat="1" applyFont="1" applyFill="1" applyBorder="1" applyAlignment="1" applyProtection="1">
      <alignment horizontal="right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/>
    </xf>
    <xf numFmtId="0" fontId="17" fillId="5" borderId="2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 indent="1"/>
    </xf>
    <xf numFmtId="0" fontId="8" fillId="2" borderId="9" xfId="0" applyNumberFormat="1" applyFont="1" applyFill="1" applyBorder="1" applyAlignment="1" applyProtection="1">
      <alignment horizontal="left" vertical="center" wrapText="1"/>
    </xf>
    <xf numFmtId="0" fontId="7" fillId="2" borderId="9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18" fillId="2" borderId="10" xfId="0" applyNumberFormat="1" applyFont="1" applyFill="1" applyBorder="1" applyAlignment="1">
      <alignment horizontal="right"/>
    </xf>
    <xf numFmtId="4" fontId="18" fillId="2" borderId="6" xfId="0" applyNumberFormat="1" applyFont="1" applyFill="1" applyBorder="1" applyAlignment="1">
      <alignment horizontal="right"/>
    </xf>
    <xf numFmtId="2" fontId="18" fillId="2" borderId="6" xfId="0" applyNumberFormat="1" applyFont="1" applyFill="1" applyBorder="1" applyAlignment="1">
      <alignment horizontal="right"/>
    </xf>
    <xf numFmtId="2" fontId="18" fillId="2" borderId="6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4" fontId="6" fillId="5" borderId="6" xfId="0" applyNumberFormat="1" applyFont="1" applyFill="1" applyBorder="1" applyAlignment="1">
      <alignment horizontal="center"/>
    </xf>
    <xf numFmtId="4" fontId="6" fillId="5" borderId="7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2" fontId="17" fillId="5" borderId="6" xfId="0" applyNumberFormat="1" applyFont="1" applyFill="1" applyBorder="1" applyAlignment="1">
      <alignment horizontal="center"/>
    </xf>
    <xf numFmtId="2" fontId="17" fillId="5" borderId="7" xfId="0" applyNumberFormat="1" applyFont="1" applyFill="1" applyBorder="1" applyAlignment="1">
      <alignment horizontal="center"/>
    </xf>
    <xf numFmtId="4" fontId="17" fillId="5" borderId="6" xfId="0" applyNumberFormat="1" applyFont="1" applyFill="1" applyBorder="1" applyAlignment="1">
      <alignment horizontal="center"/>
    </xf>
    <xf numFmtId="4" fontId="17" fillId="5" borderId="7" xfId="0" applyNumberFormat="1" applyFont="1" applyFill="1" applyBorder="1" applyAlignment="1">
      <alignment horizontal="center"/>
    </xf>
    <xf numFmtId="4" fontId="6" fillId="5" borderId="8" xfId="0" applyNumberFormat="1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2" fontId="3" fillId="5" borderId="6" xfId="0" applyNumberFormat="1" applyFont="1" applyFill="1" applyBorder="1" applyAlignment="1">
      <alignment horizontal="center"/>
    </xf>
    <xf numFmtId="2" fontId="3" fillId="5" borderId="7" xfId="0" applyNumberFormat="1" applyFont="1" applyFill="1" applyBorder="1" applyAlignment="1">
      <alignment horizontal="center"/>
    </xf>
    <xf numFmtId="4" fontId="3" fillId="5" borderId="6" xfId="0" applyNumberFormat="1" applyFont="1" applyFill="1" applyBorder="1" applyAlignment="1">
      <alignment horizontal="center"/>
    </xf>
    <xf numFmtId="4" fontId="3" fillId="5" borderId="7" xfId="0" applyNumberFormat="1" applyFont="1" applyFill="1" applyBorder="1" applyAlignment="1">
      <alignment horizontal="center"/>
    </xf>
    <xf numFmtId="4" fontId="18" fillId="5" borderId="6" xfId="0" applyNumberFormat="1" applyFont="1" applyFill="1" applyBorder="1" applyAlignment="1">
      <alignment horizontal="center"/>
    </xf>
    <xf numFmtId="4" fontId="18" fillId="5" borderId="7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18" fillId="5" borderId="7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7" fillId="5" borderId="2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 indent="1"/>
    </xf>
    <xf numFmtId="0" fontId="18" fillId="2" borderId="2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 indent="1"/>
    </xf>
    <xf numFmtId="0" fontId="17" fillId="2" borderId="2" xfId="0" applyNumberFormat="1" applyFont="1" applyFill="1" applyBorder="1" applyAlignment="1" applyProtection="1">
      <alignment horizontal="left" vertical="center" wrapText="1" indent="1"/>
    </xf>
    <xf numFmtId="0" fontId="17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14" fillId="2" borderId="1" xfId="0" applyNumberFormat="1" applyFont="1" applyFill="1" applyBorder="1" applyAlignment="1" applyProtection="1">
      <alignment horizontal="left" vertical="center" wrapText="1" indent="1"/>
    </xf>
    <xf numFmtId="0" fontId="14" fillId="2" borderId="2" xfId="0" applyNumberFormat="1" applyFont="1" applyFill="1" applyBorder="1" applyAlignment="1" applyProtection="1">
      <alignment horizontal="left" vertical="center" wrapText="1" indent="1"/>
    </xf>
    <xf numFmtId="0" fontId="14" fillId="2" borderId="4" xfId="0" applyNumberFormat="1" applyFont="1" applyFill="1" applyBorder="1" applyAlignment="1" applyProtection="1">
      <alignment horizontal="left" vertical="center" wrapText="1" indent="1"/>
    </xf>
    <xf numFmtId="4" fontId="1" fillId="0" borderId="5" xfId="0" applyNumberFormat="1" applyFont="1" applyBorder="1" applyAlignment="1">
      <alignment horizontal="center" vertical="center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8" fillId="2" borderId="1" xfId="0" quotePrefix="1" applyFont="1" applyFill="1" applyBorder="1" applyAlignment="1">
      <alignment horizontal="left" vertical="center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workbookViewId="0">
      <selection activeCell="H26" sqref="H26"/>
    </sheetView>
  </sheetViews>
  <sheetFormatPr defaultRowHeight="15" x14ac:dyDescent="0.25"/>
  <cols>
    <col min="5" max="5" width="25.28515625" customWidth="1"/>
    <col min="6" max="8" width="25.28515625" style="49" customWidth="1"/>
    <col min="9" max="10" width="25.28515625" customWidth="1"/>
  </cols>
  <sheetData>
    <row r="1" spans="1:10" ht="42" customHeight="1" x14ac:dyDescent="0.25">
      <c r="A1" s="132" t="s">
        <v>170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8" x14ac:dyDescent="0.25">
      <c r="A2" s="13"/>
      <c r="B2" s="13"/>
      <c r="C2" s="13"/>
      <c r="D2" s="13"/>
      <c r="E2" s="13"/>
      <c r="F2" s="113"/>
      <c r="G2" s="113"/>
      <c r="H2" s="113"/>
      <c r="I2" s="13"/>
      <c r="J2" s="13"/>
    </row>
    <row r="3" spans="1:10" ht="15.75" x14ac:dyDescent="0.25">
      <c r="A3" s="132" t="s">
        <v>13</v>
      </c>
      <c r="B3" s="132"/>
      <c r="C3" s="132"/>
      <c r="D3" s="132"/>
      <c r="E3" s="132"/>
      <c r="F3" s="132"/>
      <c r="G3" s="132"/>
      <c r="H3" s="132"/>
      <c r="I3" s="133"/>
      <c r="J3" s="133"/>
    </row>
    <row r="4" spans="1:10" ht="18" x14ac:dyDescent="0.25">
      <c r="A4" s="13"/>
      <c r="B4" s="13"/>
      <c r="C4" s="13"/>
      <c r="D4" s="13"/>
      <c r="E4" s="13"/>
      <c r="F4" s="113"/>
      <c r="G4" s="113"/>
      <c r="H4" s="113"/>
      <c r="I4" s="14"/>
      <c r="J4" s="14"/>
    </row>
    <row r="5" spans="1:10" ht="15.75" x14ac:dyDescent="0.25">
      <c r="A5" s="132" t="s">
        <v>27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8" x14ac:dyDescent="0.25">
      <c r="A6" s="1"/>
      <c r="B6" s="2"/>
      <c r="C6" s="2"/>
      <c r="D6" s="2"/>
      <c r="E6" s="5"/>
      <c r="F6" s="191"/>
      <c r="G6" s="191"/>
      <c r="H6" s="191"/>
      <c r="I6" s="6"/>
      <c r="J6" s="29" t="s">
        <v>20</v>
      </c>
    </row>
    <row r="7" spans="1:10" x14ac:dyDescent="0.25">
      <c r="A7" s="18"/>
      <c r="B7" s="19"/>
      <c r="C7" s="19"/>
      <c r="D7" s="20"/>
      <c r="E7" s="21"/>
      <c r="F7" s="192" t="s">
        <v>29</v>
      </c>
      <c r="G7" s="192" t="s">
        <v>143</v>
      </c>
      <c r="H7" s="192" t="s">
        <v>31</v>
      </c>
      <c r="I7" s="3" t="s">
        <v>169</v>
      </c>
      <c r="J7" s="3" t="s">
        <v>114</v>
      </c>
    </row>
    <row r="8" spans="1:10" x14ac:dyDescent="0.25">
      <c r="A8" s="135" t="s">
        <v>0</v>
      </c>
      <c r="B8" s="131"/>
      <c r="C8" s="131"/>
      <c r="D8" s="131"/>
      <c r="E8" s="136"/>
      <c r="F8" s="193">
        <f>F9+F10</f>
        <v>1184878.96</v>
      </c>
      <c r="G8" s="193">
        <f t="shared" ref="G8:J8" si="0">G9+G10</f>
        <v>1351678.02</v>
      </c>
      <c r="H8" s="193">
        <f t="shared" si="0"/>
        <v>1314420.79</v>
      </c>
      <c r="I8" s="22">
        <f>(H8/F8*100)</f>
        <v>110.93291672594137</v>
      </c>
      <c r="J8" s="22">
        <f>(H8/G8*100)</f>
        <v>97.243631290238781</v>
      </c>
    </row>
    <row r="9" spans="1:10" x14ac:dyDescent="0.25">
      <c r="A9" s="196" t="s">
        <v>21</v>
      </c>
      <c r="B9" s="197"/>
      <c r="C9" s="197"/>
      <c r="D9" s="197"/>
      <c r="E9" s="198"/>
      <c r="F9" s="47">
        <v>1184878.96</v>
      </c>
      <c r="G9" s="47">
        <v>1351678.02</v>
      </c>
      <c r="H9" s="47">
        <v>1314420.79</v>
      </c>
      <c r="I9" s="199">
        <f t="shared" ref="I9:I14" si="1">(H9/F9*100)</f>
        <v>110.93291672594137</v>
      </c>
      <c r="J9" s="199">
        <f t="shared" ref="J9:J14" si="2">(H9/G9*100)</f>
        <v>97.243631290238781</v>
      </c>
    </row>
    <row r="10" spans="1:10" x14ac:dyDescent="0.25">
      <c r="A10" s="200" t="s">
        <v>22</v>
      </c>
      <c r="B10" s="198"/>
      <c r="C10" s="198"/>
      <c r="D10" s="198"/>
      <c r="E10" s="198"/>
      <c r="F10" s="47">
        <v>0</v>
      </c>
      <c r="G10" s="47">
        <v>0</v>
      </c>
      <c r="H10" s="47">
        <v>0</v>
      </c>
      <c r="I10" s="199">
        <v>0</v>
      </c>
      <c r="J10" s="199">
        <v>0</v>
      </c>
    </row>
    <row r="11" spans="1:10" x14ac:dyDescent="0.25">
      <c r="A11" s="23" t="s">
        <v>1</v>
      </c>
      <c r="B11" s="28"/>
      <c r="C11" s="28"/>
      <c r="D11" s="28"/>
      <c r="E11" s="28"/>
      <c r="F11" s="193">
        <f>F12+F13</f>
        <v>1178910.47</v>
      </c>
      <c r="G11" s="193">
        <f t="shared" ref="G11:J11" si="3">G12+G13</f>
        <v>1351678.02</v>
      </c>
      <c r="H11" s="193">
        <f t="shared" si="3"/>
        <v>1312084.3600000001</v>
      </c>
      <c r="I11" s="22">
        <f t="shared" si="1"/>
        <v>111.29635314885277</v>
      </c>
      <c r="J11" s="22">
        <f t="shared" si="2"/>
        <v>97.070777255074404</v>
      </c>
    </row>
    <row r="12" spans="1:10" x14ac:dyDescent="0.25">
      <c r="A12" s="201" t="s">
        <v>23</v>
      </c>
      <c r="B12" s="197"/>
      <c r="C12" s="197"/>
      <c r="D12" s="197"/>
      <c r="E12" s="197"/>
      <c r="F12" s="47">
        <v>1129322.43</v>
      </c>
      <c r="G12" s="47">
        <v>1327502.51</v>
      </c>
      <c r="H12" s="47">
        <v>1294153.3600000001</v>
      </c>
      <c r="I12" s="199">
        <f t="shared" si="1"/>
        <v>114.59555974638707</v>
      </c>
      <c r="J12" s="199">
        <f t="shared" si="2"/>
        <v>97.48782772546322</v>
      </c>
    </row>
    <row r="13" spans="1:10" x14ac:dyDescent="0.25">
      <c r="A13" s="200" t="s">
        <v>24</v>
      </c>
      <c r="B13" s="198"/>
      <c r="C13" s="198"/>
      <c r="D13" s="198"/>
      <c r="E13" s="198"/>
      <c r="F13" s="47">
        <v>49588.04</v>
      </c>
      <c r="G13" s="47">
        <v>24175.51</v>
      </c>
      <c r="H13" s="47">
        <v>17931</v>
      </c>
      <c r="I13" s="199">
        <f t="shared" si="1"/>
        <v>36.159928886078177</v>
      </c>
      <c r="J13" s="199">
        <f t="shared" si="2"/>
        <v>74.170100237802643</v>
      </c>
    </row>
    <row r="14" spans="1:10" x14ac:dyDescent="0.25">
      <c r="A14" s="130" t="s">
        <v>28</v>
      </c>
      <c r="B14" s="131"/>
      <c r="C14" s="131"/>
      <c r="D14" s="131"/>
      <c r="E14" s="131"/>
      <c r="F14" s="193">
        <f>F8-F11</f>
        <v>5968.4899999999907</v>
      </c>
      <c r="G14" s="193">
        <f t="shared" ref="G14:J14" si="4">G8-G11</f>
        <v>0</v>
      </c>
      <c r="H14" s="193">
        <f t="shared" si="4"/>
        <v>2336.4299999999348</v>
      </c>
      <c r="I14" s="22">
        <f t="shared" si="1"/>
        <v>39.146082174887425</v>
      </c>
      <c r="J14" s="22">
        <v>0</v>
      </c>
    </row>
    <row r="15" spans="1:10" ht="18" x14ac:dyDescent="0.25">
      <c r="A15" s="13"/>
      <c r="B15" s="15"/>
      <c r="C15" s="15"/>
      <c r="D15" s="15"/>
      <c r="E15" s="15"/>
      <c r="F15" s="194"/>
      <c r="G15" s="194"/>
      <c r="H15" s="195"/>
      <c r="I15" s="16"/>
      <c r="J15" s="16"/>
    </row>
  </sheetData>
  <mergeCells count="9">
    <mergeCell ref="A10:E10"/>
    <mergeCell ref="A12:E12"/>
    <mergeCell ref="A13:E13"/>
    <mergeCell ref="A14:E14"/>
    <mergeCell ref="A1:J1"/>
    <mergeCell ref="A3:J3"/>
    <mergeCell ref="A5:J5"/>
    <mergeCell ref="A8:E8"/>
    <mergeCell ref="A9:E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tabSelected="1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42578125" customWidth="1"/>
    <col min="4" max="4" width="25.28515625" customWidth="1"/>
    <col min="5" max="9" width="25.28515625" style="49" customWidth="1"/>
  </cols>
  <sheetData>
    <row r="1" spans="1:10" ht="42" customHeight="1" x14ac:dyDescent="0.25">
      <c r="A1" s="132" t="s">
        <v>170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8" customHeight="1" x14ac:dyDescent="0.25">
      <c r="A2" s="4"/>
      <c r="B2" s="4"/>
      <c r="C2" s="13"/>
      <c r="D2" s="4"/>
      <c r="E2" s="113"/>
      <c r="F2" s="113"/>
      <c r="G2" s="113"/>
      <c r="H2" s="113"/>
      <c r="I2" s="113"/>
    </row>
    <row r="3" spans="1:10" ht="15.75" x14ac:dyDescent="0.25">
      <c r="A3" s="132" t="s">
        <v>13</v>
      </c>
      <c r="B3" s="132"/>
      <c r="C3" s="132"/>
      <c r="D3" s="132"/>
      <c r="E3" s="132"/>
      <c r="F3" s="132"/>
      <c r="G3" s="132"/>
      <c r="H3" s="133"/>
      <c r="I3" s="133"/>
    </row>
    <row r="4" spans="1:10" ht="18" x14ac:dyDescent="0.25">
      <c r="A4" s="4"/>
      <c r="B4" s="4"/>
      <c r="C4" s="13"/>
      <c r="D4" s="4"/>
      <c r="E4" s="113"/>
      <c r="F4" s="113"/>
      <c r="G4" s="113"/>
      <c r="H4" s="127"/>
      <c r="I4" s="127"/>
    </row>
    <row r="5" spans="1:10" ht="18" customHeight="1" x14ac:dyDescent="0.25">
      <c r="A5" s="132" t="s">
        <v>3</v>
      </c>
      <c r="B5" s="134"/>
      <c r="C5" s="134"/>
      <c r="D5" s="134"/>
      <c r="E5" s="134"/>
      <c r="F5" s="134"/>
      <c r="G5" s="134"/>
      <c r="H5" s="134"/>
      <c r="I5" s="134"/>
    </row>
    <row r="6" spans="1:10" ht="18" x14ac:dyDescent="0.25">
      <c r="A6" s="4"/>
      <c r="B6" s="4"/>
      <c r="C6" s="13"/>
      <c r="D6" s="4"/>
      <c r="E6" s="113"/>
      <c r="F6" s="113"/>
      <c r="G6" s="113"/>
      <c r="H6" s="127"/>
      <c r="I6" s="127"/>
    </row>
    <row r="7" spans="1:10" ht="15.75" x14ac:dyDescent="0.25">
      <c r="A7" s="132" t="s">
        <v>25</v>
      </c>
      <c r="B7" s="137"/>
      <c r="C7" s="137"/>
      <c r="D7" s="137"/>
      <c r="E7" s="137"/>
      <c r="F7" s="137"/>
      <c r="G7" s="137"/>
      <c r="H7" s="137"/>
      <c r="I7" s="137"/>
    </row>
    <row r="8" spans="1:10" ht="18" x14ac:dyDescent="0.25">
      <c r="A8" s="4"/>
      <c r="B8" s="4"/>
      <c r="C8" s="13"/>
      <c r="D8" s="4"/>
      <c r="E8" s="113"/>
      <c r="F8" s="113"/>
      <c r="G8" s="113"/>
      <c r="H8" s="127"/>
      <c r="I8" s="127"/>
    </row>
    <row r="9" spans="1:10" x14ac:dyDescent="0.25">
      <c r="A9" s="12" t="s">
        <v>4</v>
      </c>
      <c r="B9" s="11" t="s">
        <v>5</v>
      </c>
      <c r="C9" s="11" t="s">
        <v>141</v>
      </c>
      <c r="D9" s="11" t="s">
        <v>2</v>
      </c>
      <c r="E9" s="85" t="s">
        <v>29</v>
      </c>
      <c r="F9" s="46" t="s">
        <v>143</v>
      </c>
      <c r="G9" s="85" t="s">
        <v>142</v>
      </c>
      <c r="H9" s="46" t="s">
        <v>169</v>
      </c>
      <c r="I9" s="46" t="s">
        <v>114</v>
      </c>
    </row>
    <row r="10" spans="1:10" s="35" customFormat="1" ht="15.75" customHeight="1" x14ac:dyDescent="0.25">
      <c r="A10" s="7">
        <v>6</v>
      </c>
      <c r="B10" s="138"/>
      <c r="C10" s="139"/>
      <c r="D10" s="7" t="s">
        <v>6</v>
      </c>
      <c r="E10" s="47">
        <f>(E11+E15+E17+E20)</f>
        <v>1184878.96</v>
      </c>
      <c r="F10" s="47">
        <f>(F11+F15+F17+F20)</f>
        <v>1351678.02</v>
      </c>
      <c r="G10" s="47">
        <f>(G11+G15+G17+G20)</f>
        <v>1314420.79</v>
      </c>
      <c r="H10" s="47">
        <f>(G10/E10*100)</f>
        <v>110.93291672594137</v>
      </c>
      <c r="I10" s="47">
        <f>(G10/F10*100)</f>
        <v>97.243631290238781</v>
      </c>
    </row>
    <row r="11" spans="1:10" s="35" customFormat="1" ht="38.25" x14ac:dyDescent="0.25">
      <c r="A11" s="140"/>
      <c r="B11" s="7">
        <v>63</v>
      </c>
      <c r="C11" s="111"/>
      <c r="D11" s="7" t="s">
        <v>17</v>
      </c>
      <c r="E11" s="47">
        <f>(+E12+E13+E14)</f>
        <v>880642.23</v>
      </c>
      <c r="F11" s="47">
        <f>(F13+F14)</f>
        <v>1049715.5999999999</v>
      </c>
      <c r="G11" s="47">
        <f>(G13+G14)</f>
        <v>1029172.21</v>
      </c>
      <c r="H11" s="47">
        <f>(G11/E11*100)</f>
        <v>116.86609782499302</v>
      </c>
      <c r="I11" s="47">
        <f t="shared" ref="I11:I24" si="0">(G11/F11*100)</f>
        <v>98.042956587479509</v>
      </c>
    </row>
    <row r="12" spans="1:10" s="39" customFormat="1" x14ac:dyDescent="0.25">
      <c r="A12" s="141"/>
      <c r="B12" s="10">
        <v>633</v>
      </c>
      <c r="C12" s="10"/>
      <c r="D12" s="10" t="s">
        <v>166</v>
      </c>
      <c r="E12" s="86">
        <v>36482.5</v>
      </c>
      <c r="F12" s="48">
        <v>0</v>
      </c>
      <c r="G12" s="48">
        <v>0</v>
      </c>
      <c r="H12" s="48">
        <f>(G12/E12*100)</f>
        <v>0</v>
      </c>
      <c r="I12" s="48" t="e">
        <f t="shared" si="0"/>
        <v>#DIV/0!</v>
      </c>
    </row>
    <row r="13" spans="1:10" s="39" customFormat="1" ht="25.5" x14ac:dyDescent="0.25">
      <c r="A13" s="141"/>
      <c r="B13" s="10">
        <v>636</v>
      </c>
      <c r="C13" s="10">
        <v>501</v>
      </c>
      <c r="D13" s="10" t="s">
        <v>149</v>
      </c>
      <c r="E13" s="86">
        <v>817828.15</v>
      </c>
      <c r="F13" s="48">
        <v>1009055.45</v>
      </c>
      <c r="G13" s="48">
        <v>1000984.95</v>
      </c>
      <c r="H13" s="48">
        <f>(G13/E13*100)</f>
        <v>122.39551181993428</v>
      </c>
      <c r="I13" s="48">
        <f t="shared" si="0"/>
        <v>99.200192615777468</v>
      </c>
    </row>
    <row r="14" spans="1:10" s="39" customFormat="1" ht="38.25" x14ac:dyDescent="0.25">
      <c r="A14" s="141"/>
      <c r="B14" s="10">
        <v>639</v>
      </c>
      <c r="C14" s="10">
        <v>54</v>
      </c>
      <c r="D14" s="10" t="s">
        <v>150</v>
      </c>
      <c r="E14" s="86">
        <v>26331.58</v>
      </c>
      <c r="F14" s="48">
        <v>40660.15</v>
      </c>
      <c r="G14" s="48">
        <v>28187.26</v>
      </c>
      <c r="H14" s="48">
        <f>(G14/E14*100)</f>
        <v>107.04735530492282</v>
      </c>
      <c r="I14" s="48">
        <f t="shared" si="0"/>
        <v>69.324043320056603</v>
      </c>
    </row>
    <row r="15" spans="1:10" s="35" customFormat="1" ht="38.25" x14ac:dyDescent="0.25">
      <c r="A15" s="141"/>
      <c r="B15" s="7">
        <v>65</v>
      </c>
      <c r="C15" s="111"/>
      <c r="D15" s="7" t="s">
        <v>144</v>
      </c>
      <c r="E15" s="47">
        <f>(E16)</f>
        <v>40044.410000000003</v>
      </c>
      <c r="F15" s="47">
        <f>(F16)</f>
        <v>40137.599999999999</v>
      </c>
      <c r="G15" s="47">
        <f>(G16)</f>
        <v>35318.050000000003</v>
      </c>
      <c r="H15" s="47">
        <f>(G15/E15*100)</f>
        <v>88.197204054198835</v>
      </c>
      <c r="I15" s="47">
        <f t="shared" si="0"/>
        <v>87.992431037231938</v>
      </c>
    </row>
    <row r="16" spans="1:10" s="39" customFormat="1" ht="25.5" x14ac:dyDescent="0.25">
      <c r="A16" s="141"/>
      <c r="B16" s="10">
        <v>652</v>
      </c>
      <c r="C16" s="10">
        <v>412</v>
      </c>
      <c r="D16" s="10" t="s">
        <v>145</v>
      </c>
      <c r="E16" s="86">
        <v>40044.410000000003</v>
      </c>
      <c r="F16" s="48">
        <v>40137.599999999999</v>
      </c>
      <c r="G16" s="48">
        <v>35318.050000000003</v>
      </c>
      <c r="H16" s="48">
        <f>(G16/E16*100)</f>
        <v>88.197204054198835</v>
      </c>
      <c r="I16" s="48">
        <f t="shared" si="0"/>
        <v>87.992431037231938</v>
      </c>
    </row>
    <row r="17" spans="1:9" s="35" customFormat="1" ht="38.25" x14ac:dyDescent="0.25">
      <c r="A17" s="141"/>
      <c r="B17" s="7">
        <v>66</v>
      </c>
      <c r="C17" s="111"/>
      <c r="D17" s="7" t="s">
        <v>146</v>
      </c>
      <c r="E17" s="47">
        <f>(E18+E19)</f>
        <v>83493</v>
      </c>
      <c r="F17" s="47">
        <f>(F18+F19)</f>
        <v>88421</v>
      </c>
      <c r="G17" s="47">
        <f>(G18+G19)</f>
        <v>90875.930000000008</v>
      </c>
      <c r="H17" s="47">
        <f>(G17/E17*100)</f>
        <v>108.84257362892697</v>
      </c>
      <c r="I17" s="47">
        <f t="shared" si="0"/>
        <v>102.77641058119677</v>
      </c>
    </row>
    <row r="18" spans="1:9" s="39" customFormat="1" ht="25.5" x14ac:dyDescent="0.25">
      <c r="A18" s="141"/>
      <c r="B18" s="10">
        <v>661</v>
      </c>
      <c r="C18" s="10">
        <v>31</v>
      </c>
      <c r="D18" s="10" t="s">
        <v>147</v>
      </c>
      <c r="E18" s="86">
        <f>(78371.99+0.18)</f>
        <v>78372.17</v>
      </c>
      <c r="F18" s="48">
        <v>66738</v>
      </c>
      <c r="G18" s="48">
        <f>(73763.82+0.36)</f>
        <v>73764.180000000008</v>
      </c>
      <c r="H18" s="48">
        <f>(G18/E18*100)</f>
        <v>94.120374617673605</v>
      </c>
      <c r="I18" s="48">
        <f t="shared" si="0"/>
        <v>110.52800503461297</v>
      </c>
    </row>
    <row r="19" spans="1:9" s="39" customFormat="1" ht="38.25" x14ac:dyDescent="0.25">
      <c r="A19" s="141"/>
      <c r="B19" s="10">
        <v>663</v>
      </c>
      <c r="C19" s="10">
        <v>61</v>
      </c>
      <c r="D19" s="10" t="s">
        <v>148</v>
      </c>
      <c r="E19" s="86">
        <v>5120.83</v>
      </c>
      <c r="F19" s="48">
        <v>21683</v>
      </c>
      <c r="G19" s="48">
        <v>17111.75</v>
      </c>
      <c r="H19" s="48">
        <f>(G19/E19*100)</f>
        <v>334.15969676790678</v>
      </c>
      <c r="I19" s="48">
        <f t="shared" si="0"/>
        <v>78.917815800396625</v>
      </c>
    </row>
    <row r="20" spans="1:9" s="35" customFormat="1" ht="38.25" x14ac:dyDescent="0.25">
      <c r="A20" s="141"/>
      <c r="B20" s="7">
        <v>67</v>
      </c>
      <c r="C20" s="111"/>
      <c r="D20" s="7" t="s">
        <v>151</v>
      </c>
      <c r="E20" s="47">
        <f>(E21)</f>
        <v>180699.32</v>
      </c>
      <c r="F20" s="47">
        <f>(F21)</f>
        <v>173403.82</v>
      </c>
      <c r="G20" s="47">
        <f>(G21)</f>
        <v>159054.6</v>
      </c>
      <c r="H20" s="47">
        <f>(G20/E20*100)</f>
        <v>88.021692610686088</v>
      </c>
      <c r="I20" s="47">
        <f t="shared" si="0"/>
        <v>91.724968919369829</v>
      </c>
    </row>
    <row r="21" spans="1:9" s="39" customFormat="1" ht="25.5" x14ac:dyDescent="0.25">
      <c r="A21" s="141"/>
      <c r="B21" s="10">
        <v>671</v>
      </c>
      <c r="C21" s="112"/>
      <c r="D21" s="10" t="s">
        <v>152</v>
      </c>
      <c r="E21" s="48">
        <f>(E22+E23+E24)</f>
        <v>180699.32</v>
      </c>
      <c r="F21" s="48">
        <f>(F22+F23+F24)</f>
        <v>173403.82</v>
      </c>
      <c r="G21" s="48">
        <f>(G22+G23+G24)</f>
        <v>159054.6</v>
      </c>
      <c r="H21" s="48">
        <f>(G21/E21*100)</f>
        <v>88.021692610686088</v>
      </c>
      <c r="I21" s="48">
        <f t="shared" si="0"/>
        <v>91.724968919369829</v>
      </c>
    </row>
    <row r="22" spans="1:9" s="39" customFormat="1" x14ac:dyDescent="0.25">
      <c r="A22" s="141"/>
      <c r="B22" s="10">
        <v>6711</v>
      </c>
      <c r="C22" s="10">
        <v>11</v>
      </c>
      <c r="D22" s="10"/>
      <c r="E22" s="86">
        <v>1319.88</v>
      </c>
      <c r="F22" s="48">
        <v>10922.89</v>
      </c>
      <c r="G22" s="48">
        <v>4839.0600000000004</v>
      </c>
      <c r="H22" s="48">
        <f>(G22/E22*100)</f>
        <v>366.62878443494861</v>
      </c>
      <c r="I22" s="48">
        <f t="shared" si="0"/>
        <v>44.302011647100727</v>
      </c>
    </row>
    <row r="23" spans="1:9" s="39" customFormat="1" x14ac:dyDescent="0.25">
      <c r="A23" s="141"/>
      <c r="B23" s="10">
        <v>6711</v>
      </c>
      <c r="C23" s="10">
        <v>12</v>
      </c>
      <c r="D23" s="10"/>
      <c r="E23" s="86">
        <v>146782.45000000001</v>
      </c>
      <c r="F23" s="48">
        <v>132480.93</v>
      </c>
      <c r="G23" s="48">
        <v>127794.92</v>
      </c>
      <c r="H23" s="48">
        <f>(G23/E23*100)</f>
        <v>87.0641687749455</v>
      </c>
      <c r="I23" s="48">
        <f t="shared" si="0"/>
        <v>96.46287960086029</v>
      </c>
    </row>
    <row r="24" spans="1:9" s="39" customFormat="1" x14ac:dyDescent="0.25">
      <c r="A24" s="142"/>
      <c r="B24" s="10">
        <v>6711</v>
      </c>
      <c r="C24" s="10">
        <v>51</v>
      </c>
      <c r="D24" s="10"/>
      <c r="E24" s="86">
        <v>32596.99</v>
      </c>
      <c r="F24" s="48">
        <v>30000</v>
      </c>
      <c r="G24" s="48">
        <v>26420.62</v>
      </c>
      <c r="H24" s="48">
        <f>(G24/E24*100)</f>
        <v>81.052330291845948</v>
      </c>
      <c r="I24" s="48">
        <f t="shared" si="0"/>
        <v>88.068733333333327</v>
      </c>
    </row>
    <row r="25" spans="1:9" ht="25.5" x14ac:dyDescent="0.25">
      <c r="A25" s="8">
        <v>7</v>
      </c>
      <c r="B25" s="9"/>
      <c r="C25" s="9"/>
      <c r="D25" s="24" t="s">
        <v>7</v>
      </c>
      <c r="E25" s="86"/>
      <c r="F25" s="48"/>
      <c r="G25" s="48"/>
      <c r="I25" s="48"/>
    </row>
    <row r="26" spans="1:9" ht="38.25" x14ac:dyDescent="0.25">
      <c r="A26" s="10"/>
      <c r="B26" s="10">
        <v>72</v>
      </c>
      <c r="C26" s="10"/>
      <c r="D26" s="17" t="s">
        <v>18</v>
      </c>
      <c r="E26" s="48"/>
      <c r="F26" s="48"/>
      <c r="G26" s="48"/>
      <c r="H26" s="48"/>
      <c r="I26" s="128"/>
    </row>
    <row r="28" spans="1:9" ht="15.75" customHeight="1" x14ac:dyDescent="0.25">
      <c r="A28" s="132" t="s">
        <v>26</v>
      </c>
      <c r="B28" s="132"/>
      <c r="C28" s="132"/>
      <c r="D28" s="132"/>
      <c r="E28" s="132"/>
      <c r="F28" s="132"/>
      <c r="G28" s="132"/>
      <c r="H28" s="132"/>
      <c r="I28" s="132"/>
    </row>
    <row r="29" spans="1:9" ht="18" x14ac:dyDescent="0.25">
      <c r="A29" s="13"/>
      <c r="B29" s="13"/>
      <c r="C29" s="13"/>
      <c r="D29" s="13"/>
      <c r="E29" s="113"/>
      <c r="F29" s="113"/>
      <c r="G29" s="113"/>
      <c r="H29" s="122"/>
      <c r="I29" s="127"/>
    </row>
    <row r="30" spans="1:9" x14ac:dyDescent="0.25">
      <c r="A30" s="12" t="s">
        <v>4</v>
      </c>
      <c r="B30" s="11" t="s">
        <v>5</v>
      </c>
      <c r="C30" s="11" t="s">
        <v>141</v>
      </c>
      <c r="D30" s="11" t="s">
        <v>8</v>
      </c>
      <c r="E30" s="85" t="s">
        <v>29</v>
      </c>
      <c r="F30" s="46" t="s">
        <v>143</v>
      </c>
      <c r="G30" s="85" t="s">
        <v>142</v>
      </c>
      <c r="H30" s="46" t="s">
        <v>113</v>
      </c>
      <c r="I30" s="46" t="s">
        <v>114</v>
      </c>
    </row>
    <row r="31" spans="1:9" x14ac:dyDescent="0.25">
      <c r="A31" s="26" t="s">
        <v>168</v>
      </c>
      <c r="B31" s="27"/>
      <c r="C31" s="27"/>
      <c r="D31" s="25" t="s">
        <v>1</v>
      </c>
      <c r="E31" s="129">
        <f>(E32+E48)</f>
        <v>1178910.4700000002</v>
      </c>
      <c r="F31" s="129">
        <f>(F32+F48)</f>
        <v>1311574.8800000001</v>
      </c>
      <c r="G31" s="129">
        <f>(G32+G48)</f>
        <v>1312084.0000000002</v>
      </c>
      <c r="H31" s="47">
        <f>(G31/E31*100)</f>
        <v>111.29632261218276</v>
      </c>
      <c r="I31" s="47">
        <f>(G31/F31*100)</f>
        <v>100.03881745585126</v>
      </c>
    </row>
    <row r="32" spans="1:9" s="35" customFormat="1" ht="15.75" customHeight="1" x14ac:dyDescent="0.25">
      <c r="A32" s="7">
        <v>3</v>
      </c>
      <c r="B32" s="7"/>
      <c r="C32" s="7"/>
      <c r="D32" s="7" t="s">
        <v>9</v>
      </c>
      <c r="E32" s="114">
        <f>(E33+E34+E35+E36+E37+E38+E39+E40+E41+E42+E43+E44+E45+E46+E47)</f>
        <v>1129322.4300000002</v>
      </c>
      <c r="F32" s="114">
        <f>(F33+F34+F35+F36+F37+F38+F39+F40+F41+F42+F43+F44+F45+F46+F47)</f>
        <v>1288082.3700000001</v>
      </c>
      <c r="G32" s="114">
        <f>(G33+G34+G35+G36+G37+G38+G39+G40+G41+G42+G43+G44+G45+G46+G47)</f>
        <v>1294153.0000000002</v>
      </c>
      <c r="H32" s="47">
        <f>(G32/E32*100)</f>
        <v>114.59552786886557</v>
      </c>
      <c r="I32" s="47">
        <f t="shared" ref="I32:I57" si="1">(G32/F32*100)</f>
        <v>100.47129206496321</v>
      </c>
    </row>
    <row r="33" spans="1:9" ht="15.75" customHeight="1" x14ac:dyDescent="0.25">
      <c r="A33" s="7"/>
      <c r="B33" s="10">
        <v>31</v>
      </c>
      <c r="C33" s="10">
        <v>501</v>
      </c>
      <c r="D33" s="10" t="s">
        <v>10</v>
      </c>
      <c r="E33" s="86">
        <v>816396.16</v>
      </c>
      <c r="F33" s="48">
        <v>1008747.55</v>
      </c>
      <c r="G33" s="48">
        <v>1000548.55</v>
      </c>
      <c r="H33" s="47">
        <f>(G33/E33*100)</f>
        <v>122.55674377498298</v>
      </c>
      <c r="I33" s="47">
        <f t="shared" si="1"/>
        <v>99.187209921848137</v>
      </c>
    </row>
    <row r="34" spans="1:9" ht="15.75" customHeight="1" x14ac:dyDescent="0.25">
      <c r="A34" s="7"/>
      <c r="B34" s="10">
        <v>31</v>
      </c>
      <c r="C34" s="10">
        <v>13</v>
      </c>
      <c r="D34" s="10" t="s">
        <v>10</v>
      </c>
      <c r="E34" s="86">
        <v>0</v>
      </c>
      <c r="F34" s="48">
        <v>0</v>
      </c>
      <c r="G34" s="48">
        <v>0</v>
      </c>
      <c r="H34" s="47" t="e">
        <f>(G34/E34*100)</f>
        <v>#DIV/0!</v>
      </c>
      <c r="I34" s="47" t="e">
        <f t="shared" si="1"/>
        <v>#DIV/0!</v>
      </c>
    </row>
    <row r="35" spans="1:9" ht="15.75" customHeight="1" x14ac:dyDescent="0.25">
      <c r="A35" s="7"/>
      <c r="B35" s="10">
        <v>31</v>
      </c>
      <c r="C35" s="10">
        <v>54</v>
      </c>
      <c r="D35" s="10" t="s">
        <v>10</v>
      </c>
      <c r="E35" s="86">
        <f>(13561.23+5772.28)</f>
        <v>19333.509999999998</v>
      </c>
      <c r="F35" s="48">
        <v>12197.91</v>
      </c>
      <c r="G35" s="48">
        <v>25841.52</v>
      </c>
      <c r="H35" s="47">
        <f>(G35/E35*100)</f>
        <v>133.66181309032868</v>
      </c>
      <c r="I35" s="47">
        <f t="shared" si="1"/>
        <v>211.85203038881249</v>
      </c>
    </row>
    <row r="36" spans="1:9" ht="15.75" customHeight="1" x14ac:dyDescent="0.25">
      <c r="A36" s="7"/>
      <c r="B36" s="10">
        <v>31</v>
      </c>
      <c r="C36" s="10">
        <v>11</v>
      </c>
      <c r="D36" s="10" t="s">
        <v>155</v>
      </c>
      <c r="E36" s="86">
        <v>1319.88</v>
      </c>
      <c r="F36" s="48">
        <v>272.89</v>
      </c>
      <c r="G36" s="48">
        <v>4289.0600000000004</v>
      </c>
      <c r="H36" s="47">
        <f>(G36/E36*100)</f>
        <v>324.95832954511019</v>
      </c>
      <c r="I36" s="47">
        <f t="shared" si="1"/>
        <v>1571.7175418666864</v>
      </c>
    </row>
    <row r="37" spans="1:9" ht="15.75" customHeight="1" x14ac:dyDescent="0.25">
      <c r="A37" s="7"/>
      <c r="B37" s="10">
        <v>32</v>
      </c>
      <c r="C37" s="10">
        <v>12</v>
      </c>
      <c r="D37" s="10" t="s">
        <v>16</v>
      </c>
      <c r="E37" s="86">
        <f>(84360.41+42979.57)</f>
        <v>127339.98000000001</v>
      </c>
      <c r="F37" s="48">
        <f>(92591.44+38289.49)</f>
        <v>130880.93</v>
      </c>
      <c r="G37" s="48">
        <f>(88082.59+38112.33)</f>
        <v>126194.92</v>
      </c>
      <c r="H37" s="47">
        <f>(G37/E37*100)</f>
        <v>99.100785157968446</v>
      </c>
      <c r="I37" s="47">
        <f t="shared" si="1"/>
        <v>96.41963882744416</v>
      </c>
    </row>
    <row r="38" spans="1:9" ht="15.75" customHeight="1" x14ac:dyDescent="0.25">
      <c r="A38" s="7"/>
      <c r="B38" s="10">
        <v>32</v>
      </c>
      <c r="C38" s="10">
        <v>17</v>
      </c>
      <c r="D38" s="10" t="s">
        <v>16</v>
      </c>
      <c r="E38" s="86">
        <v>8384.34</v>
      </c>
      <c r="F38" s="48"/>
      <c r="G38" s="48"/>
      <c r="H38" s="47">
        <f>(G38/E38*100)</f>
        <v>0</v>
      </c>
      <c r="I38" s="47" t="e">
        <f t="shared" si="1"/>
        <v>#DIV/0!</v>
      </c>
    </row>
    <row r="39" spans="1:9" ht="15.75" customHeight="1" x14ac:dyDescent="0.25">
      <c r="A39" s="7"/>
      <c r="B39" s="10">
        <v>32</v>
      </c>
      <c r="C39" s="10">
        <v>31</v>
      </c>
      <c r="D39" s="10" t="s">
        <v>156</v>
      </c>
      <c r="E39" s="86">
        <v>63800.480000000003</v>
      </c>
      <c r="F39" s="48">
        <v>65056.79</v>
      </c>
      <c r="G39" s="48">
        <v>62111.22</v>
      </c>
      <c r="H39" s="47">
        <f>(G39/E39*100)</f>
        <v>97.352276973464768</v>
      </c>
      <c r="I39" s="47">
        <f t="shared" si="1"/>
        <v>95.472309654380425</v>
      </c>
    </row>
    <row r="40" spans="1:9" ht="15.75" customHeight="1" x14ac:dyDescent="0.25">
      <c r="A40" s="7"/>
      <c r="B40" s="10">
        <v>32</v>
      </c>
      <c r="C40" s="10">
        <v>412</v>
      </c>
      <c r="D40" s="10" t="s">
        <v>157</v>
      </c>
      <c r="E40" s="86">
        <v>48715.97</v>
      </c>
      <c r="F40" s="48">
        <v>38845.089999999997</v>
      </c>
      <c r="G40" s="48">
        <v>43632.33</v>
      </c>
      <c r="H40" s="47">
        <f>(G40/E40*100)</f>
        <v>89.564736163520919</v>
      </c>
      <c r="I40" s="47">
        <f t="shared" si="1"/>
        <v>112.3239256235473</v>
      </c>
    </row>
    <row r="41" spans="1:9" ht="15.75" customHeight="1" x14ac:dyDescent="0.25">
      <c r="A41" s="7"/>
      <c r="B41" s="10">
        <v>32</v>
      </c>
      <c r="C41" s="10">
        <v>54</v>
      </c>
      <c r="D41" s="10" t="s">
        <v>16</v>
      </c>
      <c r="E41" s="86">
        <v>6383.26</v>
      </c>
      <c r="F41" s="48"/>
      <c r="G41" s="48">
        <v>1691.52</v>
      </c>
      <c r="H41" s="47">
        <f>(G41/E41*100)</f>
        <v>26.499312263639581</v>
      </c>
      <c r="I41" s="47" t="e">
        <f t="shared" si="1"/>
        <v>#DIV/0!</v>
      </c>
    </row>
    <row r="42" spans="1:9" ht="15.75" customHeight="1" x14ac:dyDescent="0.25">
      <c r="A42" s="7"/>
      <c r="B42" s="10">
        <v>32</v>
      </c>
      <c r="C42" s="10">
        <v>61</v>
      </c>
      <c r="D42" s="10" t="s">
        <v>158</v>
      </c>
      <c r="E42" s="86">
        <v>2652.79</v>
      </c>
      <c r="F42" s="48"/>
      <c r="G42" s="48">
        <v>1300</v>
      </c>
      <c r="H42" s="47">
        <f>(G42/E42*100)</f>
        <v>49.005009819850045</v>
      </c>
      <c r="I42" s="47" t="e">
        <f t="shared" si="1"/>
        <v>#DIV/0!</v>
      </c>
    </row>
    <row r="43" spans="1:9" ht="25.5" x14ac:dyDescent="0.25">
      <c r="A43" s="7"/>
      <c r="B43" s="10">
        <v>37</v>
      </c>
      <c r="C43" s="10">
        <v>51</v>
      </c>
      <c r="D43" s="10" t="s">
        <v>159</v>
      </c>
      <c r="E43" s="86">
        <v>32596.99</v>
      </c>
      <c r="F43" s="48">
        <v>30000</v>
      </c>
      <c r="G43" s="48">
        <v>26420.62</v>
      </c>
      <c r="H43" s="47">
        <f>(G43/E43*100)</f>
        <v>81.052330291845948</v>
      </c>
      <c r="I43" s="47">
        <f t="shared" si="1"/>
        <v>88.068733333333327</v>
      </c>
    </row>
    <row r="44" spans="1:9" ht="15.75" customHeight="1" x14ac:dyDescent="0.25">
      <c r="A44" s="7"/>
      <c r="B44" s="10">
        <v>34</v>
      </c>
      <c r="C44" s="10">
        <v>12</v>
      </c>
      <c r="D44" s="10" t="s">
        <v>160</v>
      </c>
      <c r="E44" s="86">
        <v>1628</v>
      </c>
      <c r="F44" s="48">
        <v>1600</v>
      </c>
      <c r="G44" s="48">
        <v>1600</v>
      </c>
      <c r="H44" s="47">
        <f>(G44/E44*100)</f>
        <v>98.280098280098287</v>
      </c>
      <c r="I44" s="47">
        <f t="shared" si="1"/>
        <v>100</v>
      </c>
    </row>
    <row r="45" spans="1:9" ht="15.75" customHeight="1" x14ac:dyDescent="0.25">
      <c r="A45" s="7"/>
      <c r="B45" s="10">
        <v>34</v>
      </c>
      <c r="C45" s="10">
        <v>31</v>
      </c>
      <c r="D45" s="10" t="s">
        <v>160</v>
      </c>
      <c r="E45" s="86">
        <v>453.3</v>
      </c>
      <c r="F45" s="48">
        <v>481.21</v>
      </c>
      <c r="G45" s="48">
        <v>523.26</v>
      </c>
      <c r="H45" s="47">
        <f>(G45/E45*100)</f>
        <v>115.43348775645268</v>
      </c>
      <c r="I45" s="47">
        <f t="shared" si="1"/>
        <v>108.73838864529</v>
      </c>
    </row>
    <row r="46" spans="1:9" ht="15.75" customHeight="1" x14ac:dyDescent="0.25">
      <c r="A46" s="7"/>
      <c r="B46" s="10">
        <v>34</v>
      </c>
      <c r="C46" s="10">
        <v>412</v>
      </c>
      <c r="D46" s="10" t="s">
        <v>160</v>
      </c>
      <c r="E46" s="86">
        <v>317.77</v>
      </c>
      <c r="F46" s="48"/>
      <c r="G46" s="48"/>
      <c r="H46" s="47">
        <f>(G46/E46*100)</f>
        <v>0</v>
      </c>
      <c r="I46" s="47" t="e">
        <f t="shared" si="1"/>
        <v>#DIV/0!</v>
      </c>
    </row>
    <row r="47" spans="1:9" ht="15.75" customHeight="1" x14ac:dyDescent="0.25">
      <c r="A47" s="7"/>
      <c r="B47" s="10"/>
      <c r="C47" s="10">
        <v>11</v>
      </c>
      <c r="D47" s="10" t="s">
        <v>155</v>
      </c>
      <c r="E47" s="86"/>
      <c r="F47" s="48"/>
      <c r="G47" s="48"/>
      <c r="H47" s="47" t="e">
        <f>(G47/E47*100)</f>
        <v>#DIV/0!</v>
      </c>
      <c r="I47" s="47" t="e">
        <f t="shared" si="1"/>
        <v>#DIV/0!</v>
      </c>
    </row>
    <row r="48" spans="1:9" s="35" customFormat="1" ht="25.5" x14ac:dyDescent="0.25">
      <c r="A48" s="8">
        <v>4</v>
      </c>
      <c r="B48" s="9"/>
      <c r="C48" s="9"/>
      <c r="D48" s="24" t="s">
        <v>11</v>
      </c>
      <c r="E48" s="114">
        <f>(E49+E50+E51+E52+E53+E54+E55+E56+E57+E58)</f>
        <v>49588.04</v>
      </c>
      <c r="F48" s="114">
        <f t="shared" ref="F48:G48" si="2">(F49+F50+F51+F52+F53+F54+F55+F56+F57+F58)</f>
        <v>23492.510000000002</v>
      </c>
      <c r="G48" s="114">
        <f t="shared" si="2"/>
        <v>17931</v>
      </c>
      <c r="H48" s="47">
        <f>(G48/E48*100)</f>
        <v>36.159928886078177</v>
      </c>
      <c r="I48" s="47">
        <f t="shared" si="1"/>
        <v>76.326454687047047</v>
      </c>
    </row>
    <row r="49" spans="1:9" ht="38.25" x14ac:dyDescent="0.25">
      <c r="A49" s="10"/>
      <c r="B49" s="10">
        <v>41</v>
      </c>
      <c r="C49" s="10"/>
      <c r="D49" s="17" t="s">
        <v>12</v>
      </c>
      <c r="E49" s="86"/>
      <c r="F49" s="48"/>
      <c r="G49" s="48"/>
      <c r="H49" s="47" t="e">
        <f>(G49/E49*100)</f>
        <v>#DIV/0!</v>
      </c>
      <c r="I49" s="47" t="e">
        <f t="shared" si="1"/>
        <v>#DIV/0!</v>
      </c>
    </row>
    <row r="50" spans="1:9" x14ac:dyDescent="0.25">
      <c r="A50" s="10"/>
      <c r="B50" s="10">
        <v>42</v>
      </c>
      <c r="C50" s="10">
        <v>501</v>
      </c>
      <c r="D50" s="17" t="s">
        <v>161</v>
      </c>
      <c r="E50" s="86">
        <v>371</v>
      </c>
      <c r="F50" s="48">
        <v>0</v>
      </c>
      <c r="G50" s="48">
        <v>471.25</v>
      </c>
      <c r="H50" s="47">
        <f>(G50/E50*100)</f>
        <v>127.02156334231806</v>
      </c>
      <c r="I50" s="47" t="e">
        <f t="shared" si="1"/>
        <v>#DIV/0!</v>
      </c>
    </row>
    <row r="51" spans="1:9" x14ac:dyDescent="0.25">
      <c r="A51" s="10"/>
      <c r="B51" s="10">
        <v>42</v>
      </c>
      <c r="C51" s="10">
        <v>31</v>
      </c>
      <c r="D51" s="17" t="s">
        <v>167</v>
      </c>
      <c r="E51" s="86">
        <v>864.25</v>
      </c>
      <c r="F51" s="48">
        <v>1200</v>
      </c>
      <c r="G51" s="48">
        <v>355</v>
      </c>
      <c r="H51" s="47">
        <f>(G51/E51*100)</f>
        <v>41.076077523864626</v>
      </c>
      <c r="I51" s="47">
        <f t="shared" si="1"/>
        <v>29.583333333333332</v>
      </c>
    </row>
    <row r="52" spans="1:9" x14ac:dyDescent="0.25">
      <c r="A52" s="10"/>
      <c r="B52" s="10">
        <v>42</v>
      </c>
      <c r="C52" s="10">
        <v>412</v>
      </c>
      <c r="D52" s="17" t="s">
        <v>162</v>
      </c>
      <c r="E52" s="86"/>
      <c r="F52" s="48">
        <v>1292.51</v>
      </c>
      <c r="G52" s="48">
        <v>1292.51</v>
      </c>
      <c r="H52" s="47" t="e">
        <f>(G52/E52*100)</f>
        <v>#DIV/0!</v>
      </c>
      <c r="I52" s="47">
        <f t="shared" si="1"/>
        <v>100</v>
      </c>
    </row>
    <row r="53" spans="1:9" x14ac:dyDescent="0.25">
      <c r="A53" s="10"/>
      <c r="B53" s="10">
        <v>42</v>
      </c>
      <c r="C53" s="10">
        <v>72</v>
      </c>
      <c r="D53" s="17" t="s">
        <v>163</v>
      </c>
      <c r="E53" s="86"/>
      <c r="F53" s="48"/>
      <c r="G53" s="48">
        <v>683.49</v>
      </c>
      <c r="H53" s="47" t="e">
        <f>(G53/E53*100)</f>
        <v>#DIV/0!</v>
      </c>
      <c r="I53" s="47" t="e">
        <f t="shared" si="1"/>
        <v>#DIV/0!</v>
      </c>
    </row>
    <row r="54" spans="1:9" x14ac:dyDescent="0.25">
      <c r="A54" s="10"/>
      <c r="B54" s="10">
        <v>42</v>
      </c>
      <c r="C54" s="10">
        <v>53</v>
      </c>
      <c r="D54" s="17" t="s">
        <v>164</v>
      </c>
      <c r="E54" s="86">
        <v>36434.11</v>
      </c>
      <c r="F54" s="48">
        <v>0</v>
      </c>
      <c r="G54" s="48">
        <v>0</v>
      </c>
      <c r="H54" s="47">
        <f>(G54/E54*100)</f>
        <v>0</v>
      </c>
      <c r="I54" s="47" t="e">
        <f t="shared" si="1"/>
        <v>#DIV/0!</v>
      </c>
    </row>
    <row r="55" spans="1:9" ht="25.5" x14ac:dyDescent="0.25">
      <c r="A55" s="10"/>
      <c r="B55" s="10">
        <v>45</v>
      </c>
      <c r="C55" s="10">
        <v>17</v>
      </c>
      <c r="D55" s="17" t="s">
        <v>165</v>
      </c>
      <c r="E55" s="86">
        <v>9430.1299999999992</v>
      </c>
      <c r="F55" s="48">
        <v>0</v>
      </c>
      <c r="G55" s="48">
        <v>0</v>
      </c>
      <c r="H55" s="47">
        <f>(G55/E55*100)</f>
        <v>0</v>
      </c>
      <c r="I55" s="47" t="e">
        <f t="shared" si="1"/>
        <v>#DIV/0!</v>
      </c>
    </row>
    <row r="56" spans="1:9" ht="25.5" x14ac:dyDescent="0.25">
      <c r="A56" s="10"/>
      <c r="B56" s="10">
        <v>45</v>
      </c>
      <c r="C56" s="10">
        <v>61</v>
      </c>
      <c r="D56" s="17" t="s">
        <v>165</v>
      </c>
      <c r="E56" s="86">
        <v>2488.5500000000002</v>
      </c>
      <c r="F56" s="48">
        <v>21000</v>
      </c>
      <c r="G56" s="48">
        <v>15128.75</v>
      </c>
      <c r="H56" s="47">
        <f>(G56/E56*100)</f>
        <v>607.93433927387423</v>
      </c>
      <c r="I56" s="47">
        <f t="shared" si="1"/>
        <v>72.041666666666671</v>
      </c>
    </row>
    <row r="57" spans="1:9" ht="25.5" x14ac:dyDescent="0.25">
      <c r="A57" s="10"/>
      <c r="B57" s="10">
        <v>45</v>
      </c>
      <c r="C57" s="10">
        <v>31</v>
      </c>
      <c r="D57" s="17" t="s">
        <v>165</v>
      </c>
      <c r="E57" s="86">
        <v>0</v>
      </c>
      <c r="F57" s="48">
        <v>0</v>
      </c>
      <c r="G57" s="48">
        <v>0</v>
      </c>
      <c r="H57" s="47"/>
      <c r="I57" s="47" t="e">
        <f t="shared" si="1"/>
        <v>#DIV/0!</v>
      </c>
    </row>
    <row r="58" spans="1:9" x14ac:dyDescent="0.25">
      <c r="A58" s="10"/>
      <c r="B58" s="10"/>
      <c r="C58" s="10">
        <v>11</v>
      </c>
      <c r="D58" s="17" t="s">
        <v>155</v>
      </c>
      <c r="E58" s="86"/>
      <c r="F58" s="48"/>
      <c r="G58" s="48"/>
      <c r="H58" s="47"/>
      <c r="I58" s="47"/>
    </row>
  </sheetData>
  <mergeCells count="7">
    <mergeCell ref="A11:A24"/>
    <mergeCell ref="A1:J1"/>
    <mergeCell ref="A28:I28"/>
    <mergeCell ref="A7:I7"/>
    <mergeCell ref="A3:I3"/>
    <mergeCell ref="A5:I5"/>
    <mergeCell ref="B10:C10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3"/>
  <sheetViews>
    <sheetView workbookViewId="0">
      <pane ySplit="1" topLeftCell="A2" activePane="bottomLeft" state="frozen"/>
      <selection pane="bottomLeft" activeCell="H2" sqref="H2:H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style="49" customWidth="1"/>
    <col min="8" max="9" width="25.28515625" style="58" customWidth="1"/>
  </cols>
  <sheetData>
    <row r="1" spans="1:9" ht="25.5" x14ac:dyDescent="0.25">
      <c r="A1" s="176" t="s">
        <v>14</v>
      </c>
      <c r="B1" s="177"/>
      <c r="C1" s="178"/>
      <c r="D1" s="11" t="s">
        <v>15</v>
      </c>
      <c r="E1" s="85" t="s">
        <v>29</v>
      </c>
      <c r="F1" s="46" t="s">
        <v>30</v>
      </c>
      <c r="G1" s="46" t="s">
        <v>31</v>
      </c>
      <c r="H1" s="55" t="s">
        <v>169</v>
      </c>
      <c r="I1" s="55" t="s">
        <v>114</v>
      </c>
    </row>
    <row r="2" spans="1:9" s="35" customFormat="1" ht="25.5" x14ac:dyDescent="0.25">
      <c r="A2" s="161" t="s">
        <v>87</v>
      </c>
      <c r="B2" s="162"/>
      <c r="C2" s="163"/>
      <c r="D2" s="41" t="s">
        <v>115</v>
      </c>
      <c r="E2" s="143"/>
      <c r="F2" s="143"/>
      <c r="G2" s="143"/>
      <c r="H2" s="145"/>
      <c r="I2" s="145"/>
    </row>
    <row r="3" spans="1:9" s="35" customFormat="1" x14ac:dyDescent="0.25">
      <c r="A3" s="161" t="s">
        <v>32</v>
      </c>
      <c r="B3" s="162"/>
      <c r="C3" s="163"/>
      <c r="D3" s="41" t="s">
        <v>116</v>
      </c>
      <c r="E3" s="151"/>
      <c r="F3" s="151"/>
      <c r="G3" s="151"/>
      <c r="H3" s="152"/>
      <c r="I3" s="152"/>
    </row>
    <row r="4" spans="1:9" s="35" customFormat="1" x14ac:dyDescent="0.25">
      <c r="A4" s="42" t="s">
        <v>34</v>
      </c>
      <c r="B4" s="43"/>
      <c r="C4" s="41"/>
      <c r="D4" s="44" t="s">
        <v>35</v>
      </c>
      <c r="E4" s="144"/>
      <c r="F4" s="144"/>
      <c r="G4" s="144"/>
      <c r="H4" s="146"/>
      <c r="I4" s="146"/>
    </row>
    <row r="5" spans="1:9" s="35" customFormat="1" x14ac:dyDescent="0.25">
      <c r="A5" s="164">
        <v>3</v>
      </c>
      <c r="B5" s="165"/>
      <c r="C5" s="166"/>
      <c r="D5" s="30" t="s">
        <v>36</v>
      </c>
      <c r="E5" s="47">
        <f>(E6+E16)</f>
        <v>814346.1399999999</v>
      </c>
      <c r="F5" s="47">
        <f t="shared" ref="F5:G5" si="0">(F6+F16)</f>
        <v>1008747.55</v>
      </c>
      <c r="G5" s="47">
        <f t="shared" si="0"/>
        <v>1000150.9299999999</v>
      </c>
      <c r="H5" s="89">
        <f>(G5/E5*100)</f>
        <v>122.81643896537658</v>
      </c>
      <c r="I5" s="56">
        <f>(G5/F5*100)</f>
        <v>99.147792725741922</v>
      </c>
    </row>
    <row r="6" spans="1:9" s="35" customFormat="1" x14ac:dyDescent="0.25">
      <c r="A6" s="167">
        <v>31</v>
      </c>
      <c r="B6" s="168"/>
      <c r="C6" s="169"/>
      <c r="D6" s="30" t="s">
        <v>37</v>
      </c>
      <c r="E6" s="47">
        <f>(E7+E11+E13)</f>
        <v>814090.94</v>
      </c>
      <c r="F6" s="47">
        <f t="shared" ref="F6:G6" si="1">(F7+F11+F13)</f>
        <v>1008747.55</v>
      </c>
      <c r="G6" s="47">
        <f t="shared" si="1"/>
        <v>1000150.9299999999</v>
      </c>
      <c r="H6" s="89">
        <f t="shared" ref="H6:H18" si="2">(G6/E6*100)</f>
        <v>122.85493927742274</v>
      </c>
      <c r="I6" s="56">
        <f t="shared" ref="I6:I18" si="3">(G6/F6*100)</f>
        <v>99.147792725741922</v>
      </c>
    </row>
    <row r="7" spans="1:9" s="35" customFormat="1" x14ac:dyDescent="0.25">
      <c r="A7" s="36">
        <v>311</v>
      </c>
      <c r="B7" s="37"/>
      <c r="C7" s="38"/>
      <c r="D7" s="30" t="s">
        <v>38</v>
      </c>
      <c r="E7" s="47">
        <f>(E8+E9+E10)</f>
        <v>662763.18999999994</v>
      </c>
      <c r="F7" s="47">
        <f t="shared" ref="F7:G7" si="4">(F8+F9+F10)</f>
        <v>836121.55</v>
      </c>
      <c r="G7" s="47">
        <f t="shared" si="4"/>
        <v>826782.64</v>
      </c>
      <c r="H7" s="89">
        <f t="shared" si="2"/>
        <v>124.74782131457845</v>
      </c>
      <c r="I7" s="56">
        <f t="shared" si="3"/>
        <v>98.883067898441311</v>
      </c>
    </row>
    <row r="8" spans="1:9" s="39" customFormat="1" x14ac:dyDescent="0.25">
      <c r="A8" s="34">
        <v>3111</v>
      </c>
      <c r="B8" s="72"/>
      <c r="C8" s="73"/>
      <c r="D8" s="31" t="s">
        <v>38</v>
      </c>
      <c r="E8" s="86">
        <v>600942.78</v>
      </c>
      <c r="F8" s="48">
        <v>758789.55</v>
      </c>
      <c r="G8" s="48">
        <v>751277.38</v>
      </c>
      <c r="H8" s="90">
        <f t="shared" si="2"/>
        <v>125.01645830573086</v>
      </c>
      <c r="I8" s="57">
        <f t="shared" si="3"/>
        <v>99.009979776342462</v>
      </c>
    </row>
    <row r="9" spans="1:9" s="39" customFormat="1" x14ac:dyDescent="0.25">
      <c r="A9" s="34">
        <v>3113</v>
      </c>
      <c r="B9" s="72"/>
      <c r="C9" s="73"/>
      <c r="D9" s="31" t="s">
        <v>39</v>
      </c>
      <c r="E9" s="86">
        <v>19917.32</v>
      </c>
      <c r="F9" s="48">
        <v>17094</v>
      </c>
      <c r="G9" s="48">
        <v>16072.6</v>
      </c>
      <c r="H9" s="90">
        <f t="shared" si="2"/>
        <v>80.696599743338965</v>
      </c>
      <c r="I9" s="57">
        <f t="shared" si="3"/>
        <v>94.024804024804027</v>
      </c>
    </row>
    <row r="10" spans="1:9" s="39" customFormat="1" x14ac:dyDescent="0.25">
      <c r="A10" s="34">
        <v>3114</v>
      </c>
      <c r="B10" s="72"/>
      <c r="C10" s="73"/>
      <c r="D10" s="31" t="s">
        <v>40</v>
      </c>
      <c r="E10" s="86">
        <v>41903.089999999997</v>
      </c>
      <c r="F10" s="48">
        <v>60238</v>
      </c>
      <c r="G10" s="48">
        <v>59432.66</v>
      </c>
      <c r="H10" s="90">
        <f t="shared" si="2"/>
        <v>141.83359747455378</v>
      </c>
      <c r="I10" s="57">
        <f t="shared" si="3"/>
        <v>98.6630698230353</v>
      </c>
    </row>
    <row r="11" spans="1:9" s="35" customFormat="1" x14ac:dyDescent="0.25">
      <c r="A11" s="36">
        <v>312</v>
      </c>
      <c r="B11" s="37"/>
      <c r="C11" s="38"/>
      <c r="D11" s="30" t="s">
        <v>41</v>
      </c>
      <c r="E11" s="47">
        <f>(E12)</f>
        <v>39146.39</v>
      </c>
      <c r="F11" s="47">
        <f>(F12)</f>
        <v>44110</v>
      </c>
      <c r="G11" s="47">
        <f>(G12)</f>
        <v>35061.97</v>
      </c>
      <c r="H11" s="89">
        <f t="shared" si="2"/>
        <v>89.566292064223546</v>
      </c>
      <c r="I11" s="56">
        <f t="shared" si="3"/>
        <v>79.487576513262297</v>
      </c>
    </row>
    <row r="12" spans="1:9" s="39" customFormat="1" x14ac:dyDescent="0.25">
      <c r="A12" s="34">
        <v>3121</v>
      </c>
      <c r="B12" s="72"/>
      <c r="C12" s="73"/>
      <c r="D12" s="31" t="s">
        <v>41</v>
      </c>
      <c r="E12" s="86">
        <v>39146.39</v>
      </c>
      <c r="F12" s="48">
        <v>44110</v>
      </c>
      <c r="G12" s="48">
        <v>35061.97</v>
      </c>
      <c r="H12" s="90">
        <f t="shared" si="2"/>
        <v>89.566292064223546</v>
      </c>
      <c r="I12" s="57">
        <f t="shared" si="3"/>
        <v>79.487576513262297</v>
      </c>
    </row>
    <row r="13" spans="1:9" s="35" customFormat="1" x14ac:dyDescent="0.25">
      <c r="A13" s="36">
        <v>313</v>
      </c>
      <c r="B13" s="37"/>
      <c r="C13" s="38"/>
      <c r="D13" s="30" t="s">
        <v>42</v>
      </c>
      <c r="E13" s="47">
        <f>(E14+E15)</f>
        <v>112181.36</v>
      </c>
      <c r="F13" s="47">
        <f>(F14+F15)</f>
        <v>128516</v>
      </c>
      <c r="G13" s="47">
        <f>(G14+G15)</f>
        <v>138306.32</v>
      </c>
      <c r="H13" s="89">
        <f t="shared" si="2"/>
        <v>123.28814697914163</v>
      </c>
      <c r="I13" s="56">
        <f t="shared" si="3"/>
        <v>107.61797752808991</v>
      </c>
    </row>
    <row r="14" spans="1:9" s="39" customFormat="1" x14ac:dyDescent="0.25">
      <c r="A14" s="34">
        <v>3132</v>
      </c>
      <c r="B14" s="72"/>
      <c r="C14" s="73"/>
      <c r="D14" s="31" t="s">
        <v>43</v>
      </c>
      <c r="E14" s="86">
        <v>109404.48</v>
      </c>
      <c r="F14" s="48">
        <v>126500</v>
      </c>
      <c r="G14" s="48">
        <v>136346.32</v>
      </c>
      <c r="H14" s="90">
        <f t="shared" si="2"/>
        <v>124.62590197403252</v>
      </c>
      <c r="I14" s="57">
        <f t="shared" si="3"/>
        <v>107.78365217391305</v>
      </c>
    </row>
    <row r="15" spans="1:9" s="39" customFormat="1" x14ac:dyDescent="0.25">
      <c r="A15" s="34">
        <v>3133</v>
      </c>
      <c r="B15" s="72"/>
      <c r="C15" s="73"/>
      <c r="D15" s="31" t="s">
        <v>44</v>
      </c>
      <c r="E15" s="86">
        <v>2776.88</v>
      </c>
      <c r="F15" s="48">
        <v>2016</v>
      </c>
      <c r="G15" s="48">
        <v>1960</v>
      </c>
      <c r="H15" s="90">
        <f t="shared" si="2"/>
        <v>70.582812364956354</v>
      </c>
      <c r="I15" s="57">
        <f t="shared" si="3"/>
        <v>97.222222222222214</v>
      </c>
    </row>
    <row r="16" spans="1:9" s="93" customFormat="1" x14ac:dyDescent="0.25">
      <c r="A16" s="94">
        <v>32</v>
      </c>
      <c r="B16" s="81"/>
      <c r="C16" s="82"/>
      <c r="D16" s="78"/>
      <c r="E16" s="87">
        <f>(E17)</f>
        <v>255.2</v>
      </c>
      <c r="F16" s="87">
        <f t="shared" ref="F16:G17" si="5">(F17)</f>
        <v>0</v>
      </c>
      <c r="G16" s="87">
        <f t="shared" si="5"/>
        <v>0</v>
      </c>
      <c r="H16" s="89">
        <f t="shared" si="2"/>
        <v>0</v>
      </c>
      <c r="I16" s="56" t="e">
        <f t="shared" si="3"/>
        <v>#DIV/0!</v>
      </c>
    </row>
    <row r="17" spans="1:9" s="93" customFormat="1" x14ac:dyDescent="0.25">
      <c r="A17" s="94">
        <v>329</v>
      </c>
      <c r="B17" s="81"/>
      <c r="C17" s="82"/>
      <c r="D17" s="78"/>
      <c r="E17" s="87">
        <f>(E18)</f>
        <v>255.2</v>
      </c>
      <c r="F17" s="87">
        <f t="shared" si="5"/>
        <v>0</v>
      </c>
      <c r="G17" s="87">
        <f t="shared" si="5"/>
        <v>0</v>
      </c>
      <c r="H17" s="89">
        <f t="shared" si="2"/>
        <v>0</v>
      </c>
      <c r="I17" s="56" t="e">
        <f t="shared" si="3"/>
        <v>#DIV/0!</v>
      </c>
    </row>
    <row r="18" spans="1:9" s="92" customFormat="1" x14ac:dyDescent="0.25">
      <c r="A18" s="91">
        <v>3296</v>
      </c>
      <c r="B18" s="83"/>
      <c r="C18" s="84"/>
      <c r="D18" s="76" t="s">
        <v>133</v>
      </c>
      <c r="E18" s="88">
        <v>255.2</v>
      </c>
      <c r="F18" s="77">
        <v>0</v>
      </c>
      <c r="G18" s="77">
        <v>0</v>
      </c>
      <c r="H18" s="90">
        <f t="shared" si="2"/>
        <v>0</v>
      </c>
      <c r="I18" s="57" t="e">
        <f t="shared" si="3"/>
        <v>#DIV/0!</v>
      </c>
    </row>
    <row r="19" spans="1:9" ht="14.25" customHeight="1" x14ac:dyDescent="0.25">
      <c r="A19" s="161" t="s">
        <v>45</v>
      </c>
      <c r="B19" s="162"/>
      <c r="C19" s="163"/>
      <c r="D19" s="41" t="s">
        <v>47</v>
      </c>
      <c r="E19" s="155"/>
      <c r="F19" s="155"/>
      <c r="G19" s="155"/>
      <c r="H19" s="153"/>
      <c r="I19" s="153"/>
    </row>
    <row r="20" spans="1:9" x14ac:dyDescent="0.25">
      <c r="A20" s="42" t="s">
        <v>46</v>
      </c>
      <c r="B20" s="43"/>
      <c r="C20" s="41"/>
      <c r="D20" s="44" t="s">
        <v>35</v>
      </c>
      <c r="E20" s="156"/>
      <c r="F20" s="156"/>
      <c r="G20" s="156"/>
      <c r="H20" s="154"/>
      <c r="I20" s="154"/>
    </row>
    <row r="21" spans="1:9" s="35" customFormat="1" x14ac:dyDescent="0.25">
      <c r="A21" s="164">
        <v>3</v>
      </c>
      <c r="B21" s="165"/>
      <c r="C21" s="166"/>
      <c r="D21" s="30" t="s">
        <v>36</v>
      </c>
      <c r="E21" s="47">
        <f>(E22+E39)</f>
        <v>85988.41</v>
      </c>
      <c r="F21" s="47">
        <f>(F22+F39)</f>
        <v>94191.44</v>
      </c>
      <c r="G21" s="47">
        <f>(G22+G39)</f>
        <v>89682.590000000011</v>
      </c>
      <c r="H21" s="89">
        <f>(G21/E21*100)</f>
        <v>104.2961371189443</v>
      </c>
      <c r="I21" s="56">
        <f>(G21/F21*100)</f>
        <v>95.213100043910586</v>
      </c>
    </row>
    <row r="22" spans="1:9" s="35" customFormat="1" x14ac:dyDescent="0.25">
      <c r="A22" s="167">
        <v>32</v>
      </c>
      <c r="B22" s="168"/>
      <c r="C22" s="169"/>
      <c r="D22" s="30" t="s">
        <v>16</v>
      </c>
      <c r="E22" s="47">
        <f>(E23+E26+E30+E37)</f>
        <v>84360.41</v>
      </c>
      <c r="F22" s="47">
        <f>(F23+F26+F30+F37)</f>
        <v>92591.44</v>
      </c>
      <c r="G22" s="47">
        <f>(G23+G26+G30+G37)</f>
        <v>88082.590000000011</v>
      </c>
      <c r="H22" s="89">
        <f t="shared" ref="H22:H41" si="6">(G22/E22*100)</f>
        <v>104.41223554982724</v>
      </c>
      <c r="I22" s="56">
        <f t="shared" ref="I22:I41" si="7">(G22/F22*100)</f>
        <v>95.130381382987466</v>
      </c>
    </row>
    <row r="23" spans="1:9" s="35" customFormat="1" x14ac:dyDescent="0.25">
      <c r="A23" s="45">
        <v>321</v>
      </c>
      <c r="B23" s="37"/>
      <c r="C23" s="38"/>
      <c r="D23" s="33" t="s">
        <v>48</v>
      </c>
      <c r="E23" s="47">
        <f>(E24+E25)</f>
        <v>41382.19</v>
      </c>
      <c r="F23" s="47">
        <f>(F24+F25)</f>
        <v>38560</v>
      </c>
      <c r="G23" s="47">
        <f>(G24+G25)</f>
        <v>35901.160000000003</v>
      </c>
      <c r="H23" s="89">
        <f t="shared" si="6"/>
        <v>86.755099234719097</v>
      </c>
      <c r="I23" s="56">
        <f t="shared" si="7"/>
        <v>93.104668049792537</v>
      </c>
    </row>
    <row r="24" spans="1:9" s="39" customFormat="1" x14ac:dyDescent="0.25">
      <c r="A24" s="59">
        <v>3211</v>
      </c>
      <c r="B24" s="60"/>
      <c r="C24" s="61"/>
      <c r="D24" s="31" t="s">
        <v>49</v>
      </c>
      <c r="E24" s="86">
        <v>0</v>
      </c>
      <c r="F24" s="48">
        <v>600</v>
      </c>
      <c r="G24" s="48">
        <v>577</v>
      </c>
      <c r="H24" s="90" t="e">
        <f t="shared" si="6"/>
        <v>#DIV/0!</v>
      </c>
      <c r="I24" s="57">
        <f t="shared" si="7"/>
        <v>96.166666666666671</v>
      </c>
    </row>
    <row r="25" spans="1:9" s="39" customFormat="1" x14ac:dyDescent="0.25">
      <c r="A25" s="59">
        <v>3212</v>
      </c>
      <c r="B25" s="60"/>
      <c r="C25" s="61"/>
      <c r="D25" s="31" t="s">
        <v>50</v>
      </c>
      <c r="E25" s="86">
        <v>41382.19</v>
      </c>
      <c r="F25" s="48">
        <v>37960</v>
      </c>
      <c r="G25" s="48">
        <v>35324.160000000003</v>
      </c>
      <c r="H25" s="90">
        <f t="shared" si="6"/>
        <v>85.360779601079599</v>
      </c>
      <c r="I25" s="57">
        <f t="shared" si="7"/>
        <v>93.056269757639626</v>
      </c>
    </row>
    <row r="26" spans="1:9" s="35" customFormat="1" x14ac:dyDescent="0.25">
      <c r="A26" s="45">
        <v>322</v>
      </c>
      <c r="B26" s="37"/>
      <c r="C26" s="38"/>
      <c r="D26" s="30" t="s">
        <v>51</v>
      </c>
      <c r="E26" s="47">
        <f>(E27+E28+E29)</f>
        <v>31647.670000000002</v>
      </c>
      <c r="F26" s="47">
        <f>(F27+F28+F29)</f>
        <v>39040.379999999997</v>
      </c>
      <c r="G26" s="47">
        <f>(G27+G28+G29)</f>
        <v>39344.080000000002</v>
      </c>
      <c r="H26" s="89">
        <f t="shared" si="6"/>
        <v>124.3190414965778</v>
      </c>
      <c r="I26" s="56">
        <f t="shared" si="7"/>
        <v>100.77791251007291</v>
      </c>
    </row>
    <row r="27" spans="1:9" s="39" customFormat="1" ht="25.5" x14ac:dyDescent="0.25">
      <c r="A27" s="59">
        <v>3221</v>
      </c>
      <c r="B27" s="60"/>
      <c r="C27" s="61"/>
      <c r="D27" s="31" t="s">
        <v>65</v>
      </c>
      <c r="E27" s="86">
        <v>4300.66</v>
      </c>
      <c r="F27" s="48">
        <v>5289.38</v>
      </c>
      <c r="G27" s="48">
        <v>6064.99</v>
      </c>
      <c r="H27" s="90">
        <f t="shared" si="6"/>
        <v>141.0246334283575</v>
      </c>
      <c r="I27" s="57">
        <f t="shared" si="7"/>
        <v>114.66353334417265</v>
      </c>
    </row>
    <row r="28" spans="1:9" s="39" customFormat="1" x14ac:dyDescent="0.25">
      <c r="A28" s="59">
        <v>3223</v>
      </c>
      <c r="B28" s="60"/>
      <c r="C28" s="61"/>
      <c r="D28" s="31" t="s">
        <v>53</v>
      </c>
      <c r="E28" s="86">
        <v>26669.81</v>
      </c>
      <c r="F28" s="48">
        <v>32551</v>
      </c>
      <c r="G28" s="48">
        <v>32124.83</v>
      </c>
      <c r="H28" s="90">
        <f t="shared" si="6"/>
        <v>120.45391399488786</v>
      </c>
      <c r="I28" s="57">
        <f t="shared" si="7"/>
        <v>98.690762188565643</v>
      </c>
    </row>
    <row r="29" spans="1:9" s="39" customFormat="1" ht="25.5" x14ac:dyDescent="0.25">
      <c r="A29" s="59">
        <v>3224</v>
      </c>
      <c r="B29" s="60"/>
      <c r="C29" s="61"/>
      <c r="D29" s="31" t="s">
        <v>66</v>
      </c>
      <c r="E29" s="86">
        <v>677.2</v>
      </c>
      <c r="F29" s="48">
        <v>1200</v>
      </c>
      <c r="G29" s="48">
        <v>1154.26</v>
      </c>
      <c r="H29" s="90">
        <f t="shared" si="6"/>
        <v>170.44595392793855</v>
      </c>
      <c r="I29" s="57">
        <f t="shared" si="7"/>
        <v>96.188333333333333</v>
      </c>
    </row>
    <row r="30" spans="1:9" s="35" customFormat="1" x14ac:dyDescent="0.25">
      <c r="A30" s="45">
        <v>323</v>
      </c>
      <c r="B30" s="37"/>
      <c r="C30" s="38"/>
      <c r="D30" s="30" t="s">
        <v>58</v>
      </c>
      <c r="E30" s="47">
        <f>(E31+E32+E33+E34+E35+E36)</f>
        <v>10720.550000000001</v>
      </c>
      <c r="F30" s="47">
        <f>(F31+F32+F33+F34+F35)</f>
        <v>13541.2</v>
      </c>
      <c r="G30" s="47">
        <f>(G31+G32+G33+G34+G35)</f>
        <v>12483.41</v>
      </c>
      <c r="H30" s="89">
        <f t="shared" si="6"/>
        <v>116.44374588990303</v>
      </c>
      <c r="I30" s="56">
        <f t="shared" si="7"/>
        <v>92.188358491123381</v>
      </c>
    </row>
    <row r="31" spans="1:9" s="39" customFormat="1" x14ac:dyDescent="0.25">
      <c r="A31" s="59">
        <v>3231</v>
      </c>
      <c r="B31" s="60"/>
      <c r="C31" s="61"/>
      <c r="D31" s="31" t="s">
        <v>67</v>
      </c>
      <c r="E31" s="86">
        <v>499.58</v>
      </c>
      <c r="F31" s="48">
        <v>952</v>
      </c>
      <c r="G31" s="48">
        <v>682.35</v>
      </c>
      <c r="H31" s="90">
        <f t="shared" si="6"/>
        <v>136.58473117418632</v>
      </c>
      <c r="I31" s="57">
        <f t="shared" si="7"/>
        <v>71.675420168067234</v>
      </c>
    </row>
    <row r="32" spans="1:9" s="39" customFormat="1" ht="25.5" x14ac:dyDescent="0.25">
      <c r="A32" s="59">
        <v>3232</v>
      </c>
      <c r="B32" s="60"/>
      <c r="C32" s="61"/>
      <c r="D32" s="31" t="s">
        <v>54</v>
      </c>
      <c r="E32" s="86">
        <v>5382</v>
      </c>
      <c r="F32" s="48">
        <v>6120</v>
      </c>
      <c r="G32" s="48">
        <v>5773.33</v>
      </c>
      <c r="H32" s="90">
        <f t="shared" si="6"/>
        <v>107.27108881456708</v>
      </c>
      <c r="I32" s="57">
        <f t="shared" si="7"/>
        <v>94.335457516339872</v>
      </c>
    </row>
    <row r="33" spans="1:9" s="39" customFormat="1" x14ac:dyDescent="0.25">
      <c r="A33" s="59">
        <v>3234</v>
      </c>
      <c r="B33" s="60"/>
      <c r="C33" s="61"/>
      <c r="D33" s="31" t="s">
        <v>55</v>
      </c>
      <c r="E33" s="86">
        <v>3125.44</v>
      </c>
      <c r="F33" s="48">
        <v>4184.6000000000004</v>
      </c>
      <c r="G33" s="48">
        <v>3842.97</v>
      </c>
      <c r="H33" s="90">
        <f t="shared" si="6"/>
        <v>122.95772755196069</v>
      </c>
      <c r="I33" s="57">
        <f t="shared" si="7"/>
        <v>91.836017779477118</v>
      </c>
    </row>
    <row r="34" spans="1:9" s="39" customFormat="1" x14ac:dyDescent="0.25">
      <c r="A34" s="59">
        <v>3236</v>
      </c>
      <c r="B34" s="60"/>
      <c r="C34" s="61"/>
      <c r="D34" s="31" t="s">
        <v>56</v>
      </c>
      <c r="E34" s="86">
        <v>48.08</v>
      </c>
      <c r="F34" s="48">
        <v>500</v>
      </c>
      <c r="G34" s="48">
        <v>400.16</v>
      </c>
      <c r="H34" s="90">
        <f t="shared" si="6"/>
        <v>832.27953410981718</v>
      </c>
      <c r="I34" s="57">
        <f t="shared" si="7"/>
        <v>80.031999999999996</v>
      </c>
    </row>
    <row r="35" spans="1:9" s="39" customFormat="1" x14ac:dyDescent="0.25">
      <c r="A35" s="59">
        <v>3238</v>
      </c>
      <c r="B35" s="60"/>
      <c r="C35" s="61"/>
      <c r="D35" s="31" t="s">
        <v>57</v>
      </c>
      <c r="E35" s="86">
        <v>1567</v>
      </c>
      <c r="F35" s="48">
        <v>1784.6</v>
      </c>
      <c r="G35" s="48">
        <v>1784.6</v>
      </c>
      <c r="H35" s="90">
        <f t="shared" si="6"/>
        <v>113.88640714741544</v>
      </c>
      <c r="I35" s="57">
        <f t="shared" si="7"/>
        <v>100</v>
      </c>
    </row>
    <row r="36" spans="1:9" s="39" customFormat="1" x14ac:dyDescent="0.25">
      <c r="A36" s="59">
        <v>3239</v>
      </c>
      <c r="B36" s="60"/>
      <c r="C36" s="61"/>
      <c r="D36" s="31" t="s">
        <v>79</v>
      </c>
      <c r="E36" s="86">
        <v>98.45</v>
      </c>
      <c r="F36" s="48">
        <v>0</v>
      </c>
      <c r="G36" s="48">
        <v>0</v>
      </c>
      <c r="H36" s="90">
        <f t="shared" si="6"/>
        <v>0</v>
      </c>
      <c r="I36" s="57" t="e">
        <f t="shared" si="7"/>
        <v>#DIV/0!</v>
      </c>
    </row>
    <row r="37" spans="1:9" s="35" customFormat="1" x14ac:dyDescent="0.25">
      <c r="A37" s="45">
        <v>329</v>
      </c>
      <c r="B37" s="37"/>
      <c r="C37" s="38"/>
      <c r="D37" s="30" t="s">
        <v>59</v>
      </c>
      <c r="E37" s="47">
        <f>(E38)</f>
        <v>610</v>
      </c>
      <c r="F37" s="47">
        <f>(F38)</f>
        <v>1449.86</v>
      </c>
      <c r="G37" s="47">
        <f>(G38)</f>
        <v>353.94</v>
      </c>
      <c r="H37" s="89">
        <f t="shared" si="6"/>
        <v>58.022950819672126</v>
      </c>
      <c r="I37" s="56">
        <f t="shared" si="7"/>
        <v>24.41201219428083</v>
      </c>
    </row>
    <row r="38" spans="1:9" s="39" customFormat="1" x14ac:dyDescent="0.25">
      <c r="A38" s="59">
        <v>3292</v>
      </c>
      <c r="B38" s="60"/>
      <c r="C38" s="61"/>
      <c r="D38" s="31" t="s">
        <v>60</v>
      </c>
      <c r="E38" s="86">
        <v>610</v>
      </c>
      <c r="F38" s="48">
        <v>1449.86</v>
      </c>
      <c r="G38" s="48">
        <v>353.94</v>
      </c>
      <c r="H38" s="90">
        <f t="shared" si="6"/>
        <v>58.022950819672126</v>
      </c>
      <c r="I38" s="57">
        <f t="shared" si="7"/>
        <v>24.41201219428083</v>
      </c>
    </row>
    <row r="39" spans="1:9" s="35" customFormat="1" x14ac:dyDescent="0.25">
      <c r="A39" s="45">
        <v>34</v>
      </c>
      <c r="B39" s="37"/>
      <c r="C39" s="38"/>
      <c r="D39" s="30" t="s">
        <v>61</v>
      </c>
      <c r="E39" s="47">
        <f t="shared" ref="E39:G40" si="8">(E40)</f>
        <v>1628</v>
      </c>
      <c r="F39" s="47">
        <f t="shared" si="8"/>
        <v>1600</v>
      </c>
      <c r="G39" s="47">
        <f t="shared" si="8"/>
        <v>1600</v>
      </c>
      <c r="H39" s="89">
        <f t="shared" si="6"/>
        <v>98.280098280098287</v>
      </c>
      <c r="I39" s="56">
        <f t="shared" si="7"/>
        <v>100</v>
      </c>
    </row>
    <row r="40" spans="1:9" s="35" customFormat="1" x14ac:dyDescent="0.25">
      <c r="A40" s="45">
        <v>343</v>
      </c>
      <c r="B40" s="37"/>
      <c r="C40" s="38"/>
      <c r="D40" s="30" t="s">
        <v>62</v>
      </c>
      <c r="E40" s="47">
        <f t="shared" si="8"/>
        <v>1628</v>
      </c>
      <c r="F40" s="47">
        <f t="shared" si="8"/>
        <v>1600</v>
      </c>
      <c r="G40" s="47">
        <f t="shared" si="8"/>
        <v>1600</v>
      </c>
      <c r="H40" s="89">
        <f t="shared" si="6"/>
        <v>98.280098280098287</v>
      </c>
      <c r="I40" s="56">
        <f t="shared" si="7"/>
        <v>100</v>
      </c>
    </row>
    <row r="41" spans="1:9" s="39" customFormat="1" x14ac:dyDescent="0.25">
      <c r="A41" s="59">
        <v>3431</v>
      </c>
      <c r="B41" s="60"/>
      <c r="C41" s="61"/>
      <c r="D41" s="31" t="s">
        <v>62</v>
      </c>
      <c r="E41" s="86">
        <v>1628</v>
      </c>
      <c r="F41" s="48">
        <v>1600</v>
      </c>
      <c r="G41" s="48">
        <v>1600</v>
      </c>
      <c r="H41" s="90">
        <f t="shared" si="6"/>
        <v>98.280098280098287</v>
      </c>
      <c r="I41" s="57">
        <f t="shared" si="7"/>
        <v>100</v>
      </c>
    </row>
    <row r="42" spans="1:9" ht="14.25" customHeight="1" x14ac:dyDescent="0.25">
      <c r="A42" s="161" t="s">
        <v>45</v>
      </c>
      <c r="B42" s="162"/>
      <c r="C42" s="163"/>
      <c r="D42" s="66" t="s">
        <v>47</v>
      </c>
      <c r="E42" s="155"/>
      <c r="F42" s="155"/>
      <c r="G42" s="155"/>
      <c r="H42" s="153"/>
      <c r="I42" s="153"/>
    </row>
    <row r="43" spans="1:9" x14ac:dyDescent="0.25">
      <c r="A43" s="42" t="s">
        <v>129</v>
      </c>
      <c r="B43" s="65"/>
      <c r="C43" s="66"/>
      <c r="D43" s="44" t="s">
        <v>132</v>
      </c>
      <c r="E43" s="156"/>
      <c r="F43" s="156"/>
      <c r="G43" s="156"/>
      <c r="H43" s="154"/>
      <c r="I43" s="154"/>
    </row>
    <row r="44" spans="1:9" s="35" customFormat="1" x14ac:dyDescent="0.25">
      <c r="A44" s="164">
        <v>3</v>
      </c>
      <c r="B44" s="165"/>
      <c r="C44" s="166"/>
      <c r="D44" s="67" t="s">
        <v>36</v>
      </c>
      <c r="E44" s="47">
        <f>(E45)</f>
        <v>8384.34</v>
      </c>
      <c r="F44" s="47">
        <f>(F45)</f>
        <v>0</v>
      </c>
      <c r="G44" s="47">
        <f>(G45)</f>
        <v>0</v>
      </c>
      <c r="H44" s="89">
        <f>(G44/E44*100)</f>
        <v>0</v>
      </c>
      <c r="I44" s="56" t="e">
        <f>(G44/F44*100)</f>
        <v>#DIV/0!</v>
      </c>
    </row>
    <row r="45" spans="1:9" s="35" customFormat="1" x14ac:dyDescent="0.25">
      <c r="A45" s="167">
        <v>32</v>
      </c>
      <c r="B45" s="168"/>
      <c r="C45" s="169"/>
      <c r="D45" s="67" t="s">
        <v>16</v>
      </c>
      <c r="E45" s="47">
        <f>(E46+E48)</f>
        <v>8384.34</v>
      </c>
      <c r="F45" s="47">
        <f>(F46+F48)</f>
        <v>0</v>
      </c>
      <c r="G45" s="47">
        <f>(G46+G48)</f>
        <v>0</v>
      </c>
      <c r="H45" s="89">
        <f t="shared" ref="H45:H49" si="9">(G45/E45*100)</f>
        <v>0</v>
      </c>
      <c r="I45" s="56" t="e">
        <f t="shared" ref="I45:I49" si="10">(G45/F45*100)</f>
        <v>#DIV/0!</v>
      </c>
    </row>
    <row r="46" spans="1:9" s="35" customFormat="1" x14ac:dyDescent="0.25">
      <c r="A46" s="62">
        <v>321</v>
      </c>
      <c r="B46" s="63"/>
      <c r="C46" s="64"/>
      <c r="D46" s="33" t="s">
        <v>48</v>
      </c>
      <c r="E46" s="47">
        <f>(E47)</f>
        <v>4644.8</v>
      </c>
      <c r="F46" s="47">
        <f>(F47)</f>
        <v>0</v>
      </c>
      <c r="G46" s="47">
        <f>(G47)</f>
        <v>0</v>
      </c>
      <c r="H46" s="89">
        <f t="shared" si="9"/>
        <v>0</v>
      </c>
      <c r="I46" s="56" t="e">
        <f t="shared" si="10"/>
        <v>#DIV/0!</v>
      </c>
    </row>
    <row r="47" spans="1:9" s="39" customFormat="1" x14ac:dyDescent="0.25">
      <c r="A47" s="59">
        <v>3212</v>
      </c>
      <c r="B47" s="60"/>
      <c r="C47" s="61"/>
      <c r="D47" s="31" t="s">
        <v>50</v>
      </c>
      <c r="E47" s="86">
        <v>4644.8</v>
      </c>
      <c r="F47" s="48">
        <v>0</v>
      </c>
      <c r="G47" s="48">
        <v>0</v>
      </c>
      <c r="H47" s="90">
        <f t="shared" si="9"/>
        <v>0</v>
      </c>
      <c r="I47" s="57" t="e">
        <f t="shared" si="10"/>
        <v>#DIV/0!</v>
      </c>
    </row>
    <row r="48" spans="1:9" s="35" customFormat="1" x14ac:dyDescent="0.25">
      <c r="A48" s="62">
        <v>322</v>
      </c>
      <c r="B48" s="63"/>
      <c r="C48" s="64"/>
      <c r="D48" s="67" t="s">
        <v>51</v>
      </c>
      <c r="E48" s="47">
        <f>(E49)</f>
        <v>3739.54</v>
      </c>
      <c r="F48" s="47">
        <f>(F49)</f>
        <v>0</v>
      </c>
      <c r="G48" s="47">
        <f>(G49)</f>
        <v>0</v>
      </c>
      <c r="H48" s="89">
        <f t="shared" si="9"/>
        <v>0</v>
      </c>
      <c r="I48" s="56" t="e">
        <f t="shared" si="10"/>
        <v>#DIV/0!</v>
      </c>
    </row>
    <row r="49" spans="1:9" s="39" customFormat="1" x14ac:dyDescent="0.25">
      <c r="A49" s="59">
        <v>3223</v>
      </c>
      <c r="B49" s="60"/>
      <c r="C49" s="61"/>
      <c r="D49" s="31" t="s">
        <v>53</v>
      </c>
      <c r="E49" s="86">
        <v>3739.54</v>
      </c>
      <c r="F49" s="48">
        <v>0</v>
      </c>
      <c r="G49" s="48">
        <v>0</v>
      </c>
      <c r="H49" s="90">
        <f t="shared" si="9"/>
        <v>0</v>
      </c>
      <c r="I49" s="57" t="e">
        <f t="shared" si="10"/>
        <v>#DIV/0!</v>
      </c>
    </row>
    <row r="50" spans="1:9" s="39" customFormat="1" ht="25.5" x14ac:dyDescent="0.25">
      <c r="A50" s="170" t="s">
        <v>130</v>
      </c>
      <c r="B50" s="171"/>
      <c r="C50" s="172"/>
      <c r="D50" s="104" t="s">
        <v>131</v>
      </c>
      <c r="E50" s="157"/>
      <c r="F50" s="157"/>
      <c r="G50" s="157"/>
      <c r="H50" s="159"/>
      <c r="I50" s="159"/>
    </row>
    <row r="51" spans="1:9" s="39" customFormat="1" x14ac:dyDescent="0.25">
      <c r="A51" s="105" t="s">
        <v>129</v>
      </c>
      <c r="B51" s="106"/>
      <c r="C51" s="104"/>
      <c r="D51" s="107" t="s">
        <v>132</v>
      </c>
      <c r="E51" s="158"/>
      <c r="F51" s="158"/>
      <c r="G51" s="158"/>
      <c r="H51" s="160"/>
      <c r="I51" s="160"/>
    </row>
    <row r="52" spans="1:9" s="35" customFormat="1" ht="25.5" x14ac:dyDescent="0.25">
      <c r="A52" s="164">
        <v>4</v>
      </c>
      <c r="B52" s="165"/>
      <c r="C52" s="166"/>
      <c r="D52" s="68" t="s">
        <v>63</v>
      </c>
      <c r="E52" s="47">
        <f>(E53)</f>
        <v>9430.1299999999992</v>
      </c>
      <c r="F52" s="47">
        <f t="shared" ref="F52:G54" si="11">(F53)</f>
        <v>0</v>
      </c>
      <c r="G52" s="47">
        <f t="shared" si="11"/>
        <v>0</v>
      </c>
      <c r="H52" s="89">
        <f>(G52/E52*100)</f>
        <v>0</v>
      </c>
      <c r="I52" s="56" t="e">
        <f>(G52/F52*100)</f>
        <v>#DIV/0!</v>
      </c>
    </row>
    <row r="53" spans="1:9" s="35" customFormat="1" x14ac:dyDescent="0.25">
      <c r="A53" s="80">
        <v>45</v>
      </c>
      <c r="B53" s="81"/>
      <c r="C53" s="82"/>
      <c r="D53" s="78"/>
      <c r="E53" s="87">
        <f>(E54)</f>
        <v>9430.1299999999992</v>
      </c>
      <c r="F53" s="87">
        <f t="shared" si="11"/>
        <v>0</v>
      </c>
      <c r="G53" s="87">
        <f t="shared" si="11"/>
        <v>0</v>
      </c>
      <c r="H53" s="89">
        <f t="shared" ref="H53:H54" si="12">(G53/E53*100)</f>
        <v>0</v>
      </c>
      <c r="I53" s="56" t="e">
        <f t="shared" ref="I53:I54" si="13">(G53/F53*100)</f>
        <v>#DIV/0!</v>
      </c>
    </row>
    <row r="54" spans="1:9" s="35" customFormat="1" x14ac:dyDescent="0.25">
      <c r="A54" s="80">
        <v>451</v>
      </c>
      <c r="B54" s="81"/>
      <c r="C54" s="82"/>
      <c r="D54" s="78"/>
      <c r="E54" s="87">
        <f>(E55)</f>
        <v>9430.1299999999992</v>
      </c>
      <c r="F54" s="87">
        <f t="shared" si="11"/>
        <v>0</v>
      </c>
      <c r="G54" s="87">
        <f t="shared" si="11"/>
        <v>0</v>
      </c>
      <c r="H54" s="89">
        <f t="shared" si="12"/>
        <v>0</v>
      </c>
      <c r="I54" s="56" t="e">
        <f t="shared" si="13"/>
        <v>#DIV/0!</v>
      </c>
    </row>
    <row r="55" spans="1:9" s="39" customFormat="1" ht="25.5" x14ac:dyDescent="0.25">
      <c r="A55" s="119">
        <v>4511</v>
      </c>
      <c r="B55" s="120"/>
      <c r="C55" s="121"/>
      <c r="D55" s="99" t="s">
        <v>96</v>
      </c>
      <c r="E55" s="100">
        <v>9430.1299999999992</v>
      </c>
      <c r="F55" s="101">
        <v>0</v>
      </c>
      <c r="G55" s="101">
        <v>0</v>
      </c>
      <c r="H55" s="102">
        <f t="shared" ref="H55" si="14">(G55/E55*100)</f>
        <v>0</v>
      </c>
      <c r="I55" s="103" t="e">
        <f t="shared" ref="I55" si="15">(G55/F55*100)</f>
        <v>#DIV/0!</v>
      </c>
    </row>
    <row r="56" spans="1:9" ht="25.5" customHeight="1" x14ac:dyDescent="0.25">
      <c r="A56" s="161" t="s">
        <v>68</v>
      </c>
      <c r="B56" s="162"/>
      <c r="C56" s="163"/>
      <c r="D56" s="66" t="s">
        <v>69</v>
      </c>
      <c r="E56" s="155"/>
      <c r="F56" s="155"/>
      <c r="G56" s="155"/>
      <c r="H56" s="153"/>
      <c r="I56" s="153"/>
    </row>
    <row r="57" spans="1:9" x14ac:dyDescent="0.25">
      <c r="A57" s="42" t="s">
        <v>46</v>
      </c>
      <c r="B57" s="65"/>
      <c r="C57" s="66"/>
      <c r="D57" s="44" t="s">
        <v>35</v>
      </c>
      <c r="E57" s="156"/>
      <c r="F57" s="156"/>
      <c r="G57" s="156"/>
      <c r="H57" s="154"/>
      <c r="I57" s="154"/>
    </row>
    <row r="58" spans="1:9" s="35" customFormat="1" x14ac:dyDescent="0.25">
      <c r="A58" s="164">
        <v>3</v>
      </c>
      <c r="B58" s="165"/>
      <c r="C58" s="166"/>
      <c r="D58" s="30" t="s">
        <v>36</v>
      </c>
      <c r="E58" s="47">
        <f>(E59)</f>
        <v>42979.57</v>
      </c>
      <c r="F58" s="47">
        <f>(F59)</f>
        <v>38289.49</v>
      </c>
      <c r="G58" s="47">
        <f>(G59)</f>
        <v>38112.33</v>
      </c>
      <c r="H58" s="89">
        <f>(G58/E58*100)</f>
        <v>88.675456734443841</v>
      </c>
      <c r="I58" s="56">
        <f>(G58/F58*100)</f>
        <v>99.537314286505264</v>
      </c>
    </row>
    <row r="59" spans="1:9" s="35" customFormat="1" x14ac:dyDescent="0.25">
      <c r="A59" s="167">
        <v>32</v>
      </c>
      <c r="B59" s="168"/>
      <c r="C59" s="169"/>
      <c r="D59" s="30" t="s">
        <v>16</v>
      </c>
      <c r="E59" s="47">
        <f>(E60+E65)</f>
        <v>42979.57</v>
      </c>
      <c r="F59" s="47">
        <f>(F60+F65)</f>
        <v>38289.49</v>
      </c>
      <c r="G59" s="47">
        <f>(G60+G65)</f>
        <v>38112.33</v>
      </c>
      <c r="H59" s="89">
        <f t="shared" ref="H59:H67" si="16">(G59/E59*100)</f>
        <v>88.675456734443841</v>
      </c>
      <c r="I59" s="56">
        <f t="shared" ref="I59:I67" si="17">(G59/F59*100)</f>
        <v>99.537314286505264</v>
      </c>
    </row>
    <row r="60" spans="1:9" s="35" customFormat="1" x14ac:dyDescent="0.25">
      <c r="A60" s="45">
        <v>322</v>
      </c>
      <c r="B60" s="37"/>
      <c r="C60" s="38"/>
      <c r="D60" s="33" t="s">
        <v>70</v>
      </c>
      <c r="E60" s="47">
        <f>(E61+E62+E63+E64)</f>
        <v>40179.57</v>
      </c>
      <c r="F60" s="47">
        <f>(F61+F62+F63+F64)</f>
        <v>34785.49</v>
      </c>
      <c r="G60" s="47">
        <f>(G61+G62+G63+G64)</f>
        <v>34729.5</v>
      </c>
      <c r="H60" s="89">
        <f t="shared" si="16"/>
        <v>86.435718450944094</v>
      </c>
      <c r="I60" s="56">
        <f t="shared" si="17"/>
        <v>99.83904208335143</v>
      </c>
    </row>
    <row r="61" spans="1:9" s="39" customFormat="1" ht="25.5" x14ac:dyDescent="0.25">
      <c r="A61" s="71">
        <v>3221</v>
      </c>
      <c r="B61" s="72"/>
      <c r="C61" s="73"/>
      <c r="D61" s="31" t="s">
        <v>65</v>
      </c>
      <c r="E61" s="86">
        <v>3000</v>
      </c>
      <c r="F61" s="48">
        <v>2520</v>
      </c>
      <c r="G61" s="48">
        <v>2502.73</v>
      </c>
      <c r="H61" s="90">
        <f t="shared" si="16"/>
        <v>83.424333333333337</v>
      </c>
      <c r="I61" s="57">
        <f t="shared" si="17"/>
        <v>99.314682539682536</v>
      </c>
    </row>
    <row r="62" spans="1:9" s="39" customFormat="1" x14ac:dyDescent="0.25">
      <c r="A62" s="71">
        <v>3222</v>
      </c>
      <c r="B62" s="72"/>
      <c r="C62" s="73"/>
      <c r="D62" s="40" t="s">
        <v>52</v>
      </c>
      <c r="E62" s="86">
        <v>17529.57</v>
      </c>
      <c r="F62" s="48">
        <v>15966.49</v>
      </c>
      <c r="G62" s="48">
        <v>15966.49</v>
      </c>
      <c r="H62" s="90">
        <f t="shared" si="16"/>
        <v>91.083181161888177</v>
      </c>
      <c r="I62" s="57">
        <f t="shared" si="17"/>
        <v>100</v>
      </c>
    </row>
    <row r="63" spans="1:9" s="39" customFormat="1" x14ac:dyDescent="0.25">
      <c r="A63" s="71">
        <v>3223</v>
      </c>
      <c r="B63" s="72"/>
      <c r="C63" s="73"/>
      <c r="D63" s="40" t="s">
        <v>53</v>
      </c>
      <c r="E63" s="86">
        <v>19000</v>
      </c>
      <c r="F63" s="48">
        <v>16041</v>
      </c>
      <c r="G63" s="48">
        <v>16002.28</v>
      </c>
      <c r="H63" s="90">
        <f t="shared" si="16"/>
        <v>84.22252631578948</v>
      </c>
      <c r="I63" s="57">
        <f t="shared" si="17"/>
        <v>99.758618539991275</v>
      </c>
    </row>
    <row r="64" spans="1:9" s="39" customFormat="1" ht="25.5" x14ac:dyDescent="0.25">
      <c r="A64" s="71">
        <v>3224</v>
      </c>
      <c r="B64" s="72"/>
      <c r="C64" s="73"/>
      <c r="D64" s="31" t="s">
        <v>66</v>
      </c>
      <c r="E64" s="86">
        <v>650</v>
      </c>
      <c r="F64" s="48">
        <v>258</v>
      </c>
      <c r="G64" s="48">
        <v>258</v>
      </c>
      <c r="H64" s="90">
        <f t="shared" si="16"/>
        <v>39.692307692307693</v>
      </c>
      <c r="I64" s="57">
        <f t="shared" si="17"/>
        <v>100</v>
      </c>
    </row>
    <row r="65" spans="1:9" s="35" customFormat="1" x14ac:dyDescent="0.25">
      <c r="A65" s="45">
        <v>323</v>
      </c>
      <c r="B65" s="37"/>
      <c r="C65" s="38"/>
      <c r="D65" s="33" t="s">
        <v>58</v>
      </c>
      <c r="E65" s="47">
        <f>(E66+E67)</f>
        <v>2800</v>
      </c>
      <c r="F65" s="47">
        <f>(F66+F67)</f>
        <v>3504</v>
      </c>
      <c r="G65" s="47">
        <f>(G66+G67)</f>
        <v>3382.83</v>
      </c>
      <c r="H65" s="89">
        <f t="shared" si="16"/>
        <v>120.81535714285714</v>
      </c>
      <c r="I65" s="56">
        <f t="shared" si="17"/>
        <v>96.541952054794521</v>
      </c>
    </row>
    <row r="66" spans="1:9" s="39" customFormat="1" ht="25.5" x14ac:dyDescent="0.25">
      <c r="A66" s="71">
        <v>3232</v>
      </c>
      <c r="B66" s="72"/>
      <c r="C66" s="73"/>
      <c r="D66" s="31" t="s">
        <v>71</v>
      </c>
      <c r="E66" s="86">
        <v>1000</v>
      </c>
      <c r="F66" s="48">
        <v>1852</v>
      </c>
      <c r="G66" s="48">
        <v>1852</v>
      </c>
      <c r="H66" s="90">
        <f t="shared" si="16"/>
        <v>185.20000000000002</v>
      </c>
      <c r="I66" s="57">
        <f t="shared" si="17"/>
        <v>100</v>
      </c>
    </row>
    <row r="67" spans="1:9" s="39" customFormat="1" x14ac:dyDescent="0.25">
      <c r="A67" s="71">
        <v>3234</v>
      </c>
      <c r="B67" s="72"/>
      <c r="C67" s="73"/>
      <c r="D67" s="40" t="s">
        <v>55</v>
      </c>
      <c r="E67" s="86">
        <v>1800</v>
      </c>
      <c r="F67" s="48">
        <v>1652</v>
      </c>
      <c r="G67" s="48">
        <v>1530.83</v>
      </c>
      <c r="H67" s="90">
        <f t="shared" si="16"/>
        <v>85.046111111111117</v>
      </c>
      <c r="I67" s="57">
        <f t="shared" si="17"/>
        <v>92.665254237288124</v>
      </c>
    </row>
    <row r="68" spans="1:9" s="35" customFormat="1" ht="25.5" x14ac:dyDescent="0.25">
      <c r="A68" s="161" t="s">
        <v>72</v>
      </c>
      <c r="B68" s="162"/>
      <c r="C68" s="163"/>
      <c r="D68" s="41" t="s">
        <v>88</v>
      </c>
      <c r="E68" s="143"/>
      <c r="F68" s="143"/>
      <c r="G68" s="143"/>
      <c r="H68" s="145"/>
      <c r="I68" s="145"/>
    </row>
    <row r="69" spans="1:9" s="35" customFormat="1" x14ac:dyDescent="0.25">
      <c r="A69" s="161" t="s">
        <v>73</v>
      </c>
      <c r="B69" s="162"/>
      <c r="C69" s="163"/>
      <c r="D69" s="41" t="s">
        <v>33</v>
      </c>
      <c r="E69" s="151"/>
      <c r="F69" s="151"/>
      <c r="G69" s="151"/>
      <c r="H69" s="152"/>
      <c r="I69" s="152"/>
    </row>
    <row r="70" spans="1:9" s="35" customFormat="1" x14ac:dyDescent="0.25">
      <c r="A70" s="42" t="s">
        <v>74</v>
      </c>
      <c r="B70" s="43"/>
      <c r="C70" s="41"/>
      <c r="D70" s="44" t="s">
        <v>75</v>
      </c>
      <c r="E70" s="144"/>
      <c r="F70" s="144"/>
      <c r="G70" s="144"/>
      <c r="H70" s="146"/>
      <c r="I70" s="146"/>
    </row>
    <row r="71" spans="1:9" s="35" customFormat="1" x14ac:dyDescent="0.25">
      <c r="A71" s="164">
        <v>3</v>
      </c>
      <c r="B71" s="165"/>
      <c r="C71" s="166"/>
      <c r="D71" s="30" t="s">
        <v>36</v>
      </c>
      <c r="E71" s="47">
        <f>(E72+E95)</f>
        <v>64253.780000000013</v>
      </c>
      <c r="F71" s="47">
        <f>(F72+F95)</f>
        <v>65538</v>
      </c>
      <c r="G71" s="47">
        <f>(G72+G95)</f>
        <v>62634.48</v>
      </c>
      <c r="H71" s="89">
        <f>(G71/E71*100)</f>
        <v>97.479836983909735</v>
      </c>
      <c r="I71" s="56">
        <f>(G71/F71*100)</f>
        <v>95.56971527968507</v>
      </c>
    </row>
    <row r="72" spans="1:9" s="35" customFormat="1" x14ac:dyDescent="0.25">
      <c r="A72" s="167">
        <v>32</v>
      </c>
      <c r="B72" s="168"/>
      <c r="C72" s="169"/>
      <c r="D72" s="30" t="s">
        <v>16</v>
      </c>
      <c r="E72" s="47">
        <f>(E73+E76+E82+E90)</f>
        <v>63800.48000000001</v>
      </c>
      <c r="F72" s="47">
        <f>(F73+F76+F82+F90)</f>
        <v>65056.789999999994</v>
      </c>
      <c r="G72" s="47">
        <f>(G73+G76+G82+G90)</f>
        <v>62111.22</v>
      </c>
      <c r="H72" s="89">
        <f t="shared" ref="H72:H98" si="18">(G72/E72*100)</f>
        <v>97.352276973464754</v>
      </c>
      <c r="I72" s="56">
        <f t="shared" ref="I72:I98" si="19">(G72/F72*100)</f>
        <v>95.472309654380439</v>
      </c>
    </row>
    <row r="73" spans="1:9" x14ac:dyDescent="0.25">
      <c r="A73" s="167">
        <v>321</v>
      </c>
      <c r="B73" s="168"/>
      <c r="C73" s="169"/>
      <c r="D73" s="30" t="s">
        <v>49</v>
      </c>
      <c r="E73" s="47">
        <f>(E74+E75)</f>
        <v>6052.32</v>
      </c>
      <c r="F73" s="47">
        <f>(F74+F75)</f>
        <v>7005.63</v>
      </c>
      <c r="G73" s="47">
        <f>(G74+G75)</f>
        <v>5256.82</v>
      </c>
      <c r="H73" s="89">
        <f t="shared" si="18"/>
        <v>86.85627990588732</v>
      </c>
      <c r="I73" s="56">
        <f t="shared" si="19"/>
        <v>75.03707732209665</v>
      </c>
    </row>
    <row r="74" spans="1:9" s="39" customFormat="1" x14ac:dyDescent="0.25">
      <c r="A74" s="173">
        <v>3211</v>
      </c>
      <c r="B74" s="174"/>
      <c r="C74" s="175"/>
      <c r="D74" s="31" t="s">
        <v>76</v>
      </c>
      <c r="E74" s="86">
        <v>4198.22</v>
      </c>
      <c r="F74" s="48">
        <v>3800</v>
      </c>
      <c r="G74" s="48">
        <v>4851.1899999999996</v>
      </c>
      <c r="H74" s="90">
        <f t="shared" si="18"/>
        <v>115.55349648184227</v>
      </c>
      <c r="I74" s="57">
        <f t="shared" si="19"/>
        <v>127.66289473684209</v>
      </c>
    </row>
    <row r="75" spans="1:9" s="39" customFormat="1" x14ac:dyDescent="0.25">
      <c r="A75" s="173">
        <v>3212</v>
      </c>
      <c r="B75" s="174"/>
      <c r="C75" s="175"/>
      <c r="D75" s="31" t="s">
        <v>77</v>
      </c>
      <c r="E75" s="86">
        <v>1854.1</v>
      </c>
      <c r="F75" s="48">
        <v>3205.63</v>
      </c>
      <c r="G75" s="48">
        <v>405.63</v>
      </c>
      <c r="H75" s="90">
        <f t="shared" si="18"/>
        <v>21.877460762634161</v>
      </c>
      <c r="I75" s="57">
        <f t="shared" si="19"/>
        <v>12.653674940651291</v>
      </c>
    </row>
    <row r="76" spans="1:9" s="35" customFormat="1" x14ac:dyDescent="0.25">
      <c r="A76" s="167">
        <v>322</v>
      </c>
      <c r="B76" s="168"/>
      <c r="C76" s="169"/>
      <c r="D76" s="30" t="s">
        <v>70</v>
      </c>
      <c r="E76" s="47">
        <f>(E77+E78+E79+E80+E81)</f>
        <v>46596.66</v>
      </c>
      <c r="F76" s="47">
        <f>(F77+F78+F81)</f>
        <v>44091.85</v>
      </c>
      <c r="G76" s="47">
        <f>(G77+G78+G81)</f>
        <v>42785.5</v>
      </c>
      <c r="H76" s="89">
        <f t="shared" si="18"/>
        <v>91.820958841256001</v>
      </c>
      <c r="I76" s="56">
        <f t="shared" si="19"/>
        <v>97.037207556498544</v>
      </c>
    </row>
    <row r="77" spans="1:9" s="39" customFormat="1" ht="25.5" x14ac:dyDescent="0.25">
      <c r="A77" s="173">
        <v>3221</v>
      </c>
      <c r="B77" s="174"/>
      <c r="C77" s="175"/>
      <c r="D77" s="31" t="s">
        <v>65</v>
      </c>
      <c r="E77" s="86">
        <v>3586.88</v>
      </c>
      <c r="F77" s="48">
        <v>2697</v>
      </c>
      <c r="G77" s="48">
        <v>4394.79</v>
      </c>
      <c r="H77" s="90">
        <f t="shared" si="18"/>
        <v>122.52403202783478</v>
      </c>
      <c r="I77" s="57">
        <f t="shared" si="19"/>
        <v>162.95105672969967</v>
      </c>
    </row>
    <row r="78" spans="1:9" s="39" customFormat="1" x14ac:dyDescent="0.25">
      <c r="A78" s="173">
        <v>3222</v>
      </c>
      <c r="B78" s="174"/>
      <c r="C78" s="175"/>
      <c r="D78" s="31" t="s">
        <v>52</v>
      </c>
      <c r="E78" s="86">
        <v>42142.73</v>
      </c>
      <c r="F78" s="48">
        <v>39356.61</v>
      </c>
      <c r="G78" s="48">
        <v>35568.01</v>
      </c>
      <c r="H78" s="90">
        <f t="shared" si="18"/>
        <v>84.398922423867646</v>
      </c>
      <c r="I78" s="57">
        <f t="shared" si="19"/>
        <v>90.373662772276376</v>
      </c>
    </row>
    <row r="79" spans="1:9" s="39" customFormat="1" x14ac:dyDescent="0.25">
      <c r="A79" s="71">
        <v>3223</v>
      </c>
      <c r="B79" s="72"/>
      <c r="C79" s="73"/>
      <c r="D79" s="31" t="s">
        <v>53</v>
      </c>
      <c r="E79" s="86">
        <v>268.51</v>
      </c>
      <c r="F79" s="48">
        <v>0</v>
      </c>
      <c r="G79" s="48">
        <v>0</v>
      </c>
      <c r="H79" s="90">
        <f t="shared" si="18"/>
        <v>0</v>
      </c>
      <c r="I79" s="57" t="e">
        <f t="shared" si="19"/>
        <v>#DIV/0!</v>
      </c>
    </row>
    <row r="80" spans="1:9" s="39" customFormat="1" ht="25.5" x14ac:dyDescent="0.25">
      <c r="A80" s="71">
        <v>3224</v>
      </c>
      <c r="B80" s="72"/>
      <c r="C80" s="73"/>
      <c r="D80" s="31" t="s">
        <v>66</v>
      </c>
      <c r="E80" s="86">
        <v>448.54</v>
      </c>
      <c r="F80" s="48">
        <v>0</v>
      </c>
      <c r="G80" s="48">
        <v>0</v>
      </c>
      <c r="H80" s="90">
        <f t="shared" si="18"/>
        <v>0</v>
      </c>
      <c r="I80" s="57" t="e">
        <f t="shared" si="19"/>
        <v>#DIV/0!</v>
      </c>
    </row>
    <row r="81" spans="1:9" s="39" customFormat="1" x14ac:dyDescent="0.25">
      <c r="A81" s="173">
        <v>3225</v>
      </c>
      <c r="B81" s="174"/>
      <c r="C81" s="175"/>
      <c r="D81" s="31" t="s">
        <v>78</v>
      </c>
      <c r="E81" s="86">
        <v>150</v>
      </c>
      <c r="F81" s="48">
        <v>2038.24</v>
      </c>
      <c r="G81" s="48">
        <v>2822.7</v>
      </c>
      <c r="H81" s="90">
        <f t="shared" si="18"/>
        <v>1881.7999999999997</v>
      </c>
      <c r="I81" s="57">
        <f t="shared" si="19"/>
        <v>138.48712614804927</v>
      </c>
    </row>
    <row r="82" spans="1:9" s="35" customFormat="1" x14ac:dyDescent="0.25">
      <c r="A82" s="167">
        <v>323</v>
      </c>
      <c r="B82" s="168"/>
      <c r="C82" s="169"/>
      <c r="D82" s="30" t="s">
        <v>58</v>
      </c>
      <c r="E82" s="47">
        <f>(E83+E84+E85+E86+E88+E89)</f>
        <v>6969.59</v>
      </c>
      <c r="F82" s="47">
        <f>(F83+F84+F85+F86+F88+F89)</f>
        <v>9929.31</v>
      </c>
      <c r="G82" s="47">
        <f>(G83+G84+G85+G86+G88+G89)</f>
        <v>8969.25</v>
      </c>
      <c r="H82" s="89">
        <f t="shared" si="18"/>
        <v>128.69121426081017</v>
      </c>
      <c r="I82" s="56">
        <f t="shared" si="19"/>
        <v>90.331050193820118</v>
      </c>
    </row>
    <row r="83" spans="1:9" s="39" customFormat="1" x14ac:dyDescent="0.25">
      <c r="A83" s="173">
        <v>3231</v>
      </c>
      <c r="B83" s="174"/>
      <c r="C83" s="175"/>
      <c r="D83" s="31" t="s">
        <v>67</v>
      </c>
      <c r="E83" s="86">
        <v>3127.33</v>
      </c>
      <c r="F83" s="48">
        <v>2550</v>
      </c>
      <c r="G83" s="48">
        <v>3327.08</v>
      </c>
      <c r="H83" s="90">
        <f t="shared" si="18"/>
        <v>106.38723767558909</v>
      </c>
      <c r="I83" s="57">
        <f t="shared" si="19"/>
        <v>130.47372549019607</v>
      </c>
    </row>
    <row r="84" spans="1:9" s="39" customFormat="1" ht="25.5" x14ac:dyDescent="0.25">
      <c r="A84" s="173">
        <v>3232</v>
      </c>
      <c r="B84" s="174"/>
      <c r="C84" s="175"/>
      <c r="D84" s="31" t="s">
        <v>54</v>
      </c>
      <c r="E84" s="86">
        <v>1091.23</v>
      </c>
      <c r="F84" s="48">
        <v>3000</v>
      </c>
      <c r="G84" s="48">
        <v>1677.09</v>
      </c>
      <c r="H84" s="90">
        <f t="shared" si="18"/>
        <v>153.68804010153679</v>
      </c>
      <c r="I84" s="57">
        <f t="shared" si="19"/>
        <v>55.903000000000006</v>
      </c>
    </row>
    <row r="85" spans="1:9" s="39" customFormat="1" x14ac:dyDescent="0.25">
      <c r="A85" s="173">
        <v>3234</v>
      </c>
      <c r="B85" s="174"/>
      <c r="C85" s="175"/>
      <c r="D85" s="31" t="s">
        <v>55</v>
      </c>
      <c r="E85" s="86">
        <v>24.56</v>
      </c>
      <c r="F85" s="48">
        <v>879.31</v>
      </c>
      <c r="G85" s="48">
        <v>0</v>
      </c>
      <c r="H85" s="90">
        <f t="shared" si="18"/>
        <v>0</v>
      </c>
      <c r="I85" s="57">
        <f t="shared" si="19"/>
        <v>0</v>
      </c>
    </row>
    <row r="86" spans="1:9" s="39" customFormat="1" x14ac:dyDescent="0.25">
      <c r="A86" s="173">
        <v>3236</v>
      </c>
      <c r="B86" s="174"/>
      <c r="C86" s="175"/>
      <c r="D86" s="31" t="s">
        <v>56</v>
      </c>
      <c r="E86" s="86">
        <v>981.94</v>
      </c>
      <c r="F86" s="48">
        <v>300</v>
      </c>
      <c r="G86" s="48">
        <v>950.97</v>
      </c>
      <c r="H86" s="90">
        <f t="shared" si="18"/>
        <v>96.846039472880221</v>
      </c>
      <c r="I86" s="57">
        <f t="shared" si="19"/>
        <v>316.99</v>
      </c>
    </row>
    <row r="87" spans="1:9" s="39" customFormat="1" x14ac:dyDescent="0.25">
      <c r="A87" s="71">
        <v>3237</v>
      </c>
      <c r="B87" s="72"/>
      <c r="C87" s="73"/>
      <c r="D87" s="31" t="s">
        <v>124</v>
      </c>
      <c r="E87" s="86">
        <v>304.70999999999998</v>
      </c>
      <c r="F87" s="48">
        <v>0</v>
      </c>
      <c r="G87" s="48">
        <v>813.97</v>
      </c>
      <c r="H87" s="90">
        <f t="shared" si="18"/>
        <v>267.12940172623149</v>
      </c>
      <c r="I87" s="57" t="e">
        <f t="shared" si="19"/>
        <v>#DIV/0!</v>
      </c>
    </row>
    <row r="88" spans="1:9" s="39" customFormat="1" x14ac:dyDescent="0.25">
      <c r="A88" s="173">
        <v>3238</v>
      </c>
      <c r="B88" s="174"/>
      <c r="C88" s="175"/>
      <c r="D88" s="31" t="s">
        <v>57</v>
      </c>
      <c r="E88" s="86">
        <v>820.94</v>
      </c>
      <c r="F88" s="48">
        <v>1200</v>
      </c>
      <c r="G88" s="48">
        <v>1049.2</v>
      </c>
      <c r="H88" s="90">
        <f t="shared" si="18"/>
        <v>127.80471167198577</v>
      </c>
      <c r="I88" s="57">
        <f t="shared" si="19"/>
        <v>87.433333333333337</v>
      </c>
    </row>
    <row r="89" spans="1:9" s="39" customFormat="1" x14ac:dyDescent="0.25">
      <c r="A89" s="173">
        <v>3239</v>
      </c>
      <c r="B89" s="174"/>
      <c r="C89" s="175"/>
      <c r="D89" s="31" t="s">
        <v>79</v>
      </c>
      <c r="E89" s="86">
        <v>923.59</v>
      </c>
      <c r="F89" s="48">
        <v>2000</v>
      </c>
      <c r="G89" s="48">
        <v>1964.91</v>
      </c>
      <c r="H89" s="90">
        <f t="shared" si="18"/>
        <v>212.7469981268745</v>
      </c>
      <c r="I89" s="57">
        <f t="shared" si="19"/>
        <v>98.245500000000007</v>
      </c>
    </row>
    <row r="90" spans="1:9" s="35" customFormat="1" x14ac:dyDescent="0.25">
      <c r="A90" s="167">
        <v>329</v>
      </c>
      <c r="B90" s="168"/>
      <c r="C90" s="169"/>
      <c r="D90" s="30" t="s">
        <v>59</v>
      </c>
      <c r="E90" s="47">
        <f>(E91+E92+E94+E93)</f>
        <v>4181.91</v>
      </c>
      <c r="F90" s="47">
        <f>(F91+F92+F94+F93)</f>
        <v>4030</v>
      </c>
      <c r="G90" s="47">
        <f>(G91+G92+G94+G93)</f>
        <v>5099.6500000000005</v>
      </c>
      <c r="H90" s="89">
        <f t="shared" si="18"/>
        <v>121.94547467544736</v>
      </c>
      <c r="I90" s="56">
        <f t="shared" si="19"/>
        <v>126.5421836228288</v>
      </c>
    </row>
    <row r="91" spans="1:9" s="39" customFormat="1" x14ac:dyDescent="0.25">
      <c r="A91" s="173">
        <v>3293</v>
      </c>
      <c r="B91" s="174"/>
      <c r="C91" s="175"/>
      <c r="D91" s="31" t="s">
        <v>80</v>
      </c>
      <c r="E91" s="86">
        <v>592.58000000000004</v>
      </c>
      <c r="F91" s="48">
        <v>300</v>
      </c>
      <c r="G91" s="48">
        <v>139.86000000000001</v>
      </c>
      <c r="H91" s="90">
        <f t="shared" si="18"/>
        <v>23.601876539876475</v>
      </c>
      <c r="I91" s="57">
        <f t="shared" si="19"/>
        <v>46.620000000000005</v>
      </c>
    </row>
    <row r="92" spans="1:9" s="39" customFormat="1" x14ac:dyDescent="0.25">
      <c r="A92" s="173">
        <v>3294</v>
      </c>
      <c r="B92" s="174"/>
      <c r="C92" s="175"/>
      <c r="D92" s="31" t="s">
        <v>81</v>
      </c>
      <c r="E92" s="86">
        <v>123.58</v>
      </c>
      <c r="F92" s="48">
        <v>210</v>
      </c>
      <c r="G92" s="48">
        <v>168.63</v>
      </c>
      <c r="H92" s="90">
        <f t="shared" si="18"/>
        <v>136.45411878944813</v>
      </c>
      <c r="I92" s="57">
        <f t="shared" si="19"/>
        <v>80.3</v>
      </c>
    </row>
    <row r="93" spans="1:9" s="39" customFormat="1" x14ac:dyDescent="0.25">
      <c r="A93" s="71">
        <v>3295</v>
      </c>
      <c r="B93" s="72"/>
      <c r="C93" s="73"/>
      <c r="D93" s="31" t="s">
        <v>125</v>
      </c>
      <c r="E93" s="86">
        <v>0</v>
      </c>
      <c r="F93" s="48">
        <v>0</v>
      </c>
      <c r="G93" s="48">
        <v>33.270000000000003</v>
      </c>
      <c r="H93" s="90" t="e">
        <f t="shared" si="18"/>
        <v>#DIV/0!</v>
      </c>
      <c r="I93" s="57" t="e">
        <f t="shared" si="19"/>
        <v>#DIV/0!</v>
      </c>
    </row>
    <row r="94" spans="1:9" s="39" customFormat="1" ht="25.5" x14ac:dyDescent="0.25">
      <c r="A94" s="173">
        <v>3299</v>
      </c>
      <c r="B94" s="174"/>
      <c r="C94" s="175"/>
      <c r="D94" s="31" t="s">
        <v>82</v>
      </c>
      <c r="E94" s="86">
        <v>3465.75</v>
      </c>
      <c r="F94" s="48">
        <v>3520</v>
      </c>
      <c r="G94" s="48">
        <v>4757.8900000000003</v>
      </c>
      <c r="H94" s="90">
        <f t="shared" si="18"/>
        <v>137.28312775012625</v>
      </c>
      <c r="I94" s="57">
        <f t="shared" si="19"/>
        <v>135.16732954545455</v>
      </c>
    </row>
    <row r="95" spans="1:9" s="35" customFormat="1" x14ac:dyDescent="0.25">
      <c r="A95" s="167">
        <v>34</v>
      </c>
      <c r="B95" s="168"/>
      <c r="C95" s="169"/>
      <c r="D95" s="30" t="s">
        <v>61</v>
      </c>
      <c r="E95" s="47">
        <f>(E96)</f>
        <v>453.3</v>
      </c>
      <c r="F95" s="47">
        <f>(F96)</f>
        <v>481.21</v>
      </c>
      <c r="G95" s="47">
        <f>(G96)</f>
        <v>523.26</v>
      </c>
      <c r="H95" s="89">
        <f t="shared" si="18"/>
        <v>115.43348775645268</v>
      </c>
      <c r="I95" s="56">
        <f t="shared" si="19"/>
        <v>108.73838864529</v>
      </c>
    </row>
    <row r="96" spans="1:9" x14ac:dyDescent="0.25">
      <c r="A96" s="167">
        <v>343</v>
      </c>
      <c r="B96" s="168"/>
      <c r="C96" s="169"/>
      <c r="D96" s="30" t="s">
        <v>62</v>
      </c>
      <c r="E96" s="47">
        <f>(E97+E98)</f>
        <v>453.3</v>
      </c>
      <c r="F96" s="47">
        <f>(F97+F98)</f>
        <v>481.21</v>
      </c>
      <c r="G96" s="47">
        <f>(G97+G98)</f>
        <v>523.26</v>
      </c>
      <c r="H96" s="89">
        <f t="shared" si="18"/>
        <v>115.43348775645268</v>
      </c>
      <c r="I96" s="56">
        <f t="shared" si="19"/>
        <v>108.73838864529</v>
      </c>
    </row>
    <row r="97" spans="1:9" s="39" customFormat="1" x14ac:dyDescent="0.25">
      <c r="A97" s="173">
        <v>3431</v>
      </c>
      <c r="B97" s="174"/>
      <c r="C97" s="175"/>
      <c r="D97" s="31" t="s">
        <v>62</v>
      </c>
      <c r="E97" s="86">
        <v>270.92</v>
      </c>
      <c r="F97" s="48">
        <v>331.21</v>
      </c>
      <c r="G97" s="48">
        <v>363.88</v>
      </c>
      <c r="H97" s="90">
        <f t="shared" si="18"/>
        <v>134.31271223977558</v>
      </c>
      <c r="I97" s="57">
        <f t="shared" si="19"/>
        <v>109.86383261374959</v>
      </c>
    </row>
    <row r="98" spans="1:9" s="39" customFormat="1" ht="25.5" x14ac:dyDescent="0.25">
      <c r="A98" s="173">
        <v>3434</v>
      </c>
      <c r="B98" s="174"/>
      <c r="C98" s="175"/>
      <c r="D98" s="31" t="s">
        <v>83</v>
      </c>
      <c r="E98" s="86">
        <v>182.38</v>
      </c>
      <c r="F98" s="48">
        <v>150</v>
      </c>
      <c r="G98" s="48">
        <v>159.38</v>
      </c>
      <c r="H98" s="90">
        <f t="shared" si="18"/>
        <v>87.388968088606205</v>
      </c>
      <c r="I98" s="57">
        <f t="shared" si="19"/>
        <v>106.25333333333333</v>
      </c>
    </row>
    <row r="99" spans="1:9" s="35" customFormat="1" x14ac:dyDescent="0.25">
      <c r="A99" s="161" t="s">
        <v>73</v>
      </c>
      <c r="B99" s="162"/>
      <c r="C99" s="163"/>
      <c r="D99" s="41" t="s">
        <v>33</v>
      </c>
      <c r="E99" s="143"/>
      <c r="F99" s="143"/>
      <c r="G99" s="143"/>
      <c r="H99" s="145"/>
      <c r="I99" s="145"/>
    </row>
    <row r="100" spans="1:9" s="35" customFormat="1" x14ac:dyDescent="0.25">
      <c r="A100" s="42" t="s">
        <v>84</v>
      </c>
      <c r="B100" s="43"/>
      <c r="C100" s="41"/>
      <c r="D100" s="44" t="s">
        <v>85</v>
      </c>
      <c r="E100" s="144"/>
      <c r="F100" s="144"/>
      <c r="G100" s="144"/>
      <c r="H100" s="146"/>
      <c r="I100" s="146"/>
    </row>
    <row r="101" spans="1:9" s="35" customFormat="1" x14ac:dyDescent="0.25">
      <c r="A101" s="164">
        <v>3</v>
      </c>
      <c r="B101" s="165"/>
      <c r="C101" s="166"/>
      <c r="D101" s="32" t="s">
        <v>36</v>
      </c>
      <c r="E101" s="47">
        <f>(E102+E120)</f>
        <v>49033.74</v>
      </c>
      <c r="F101" s="47">
        <f t="shared" ref="F101:G101" si="20">(F102+F120)</f>
        <v>38845.090000000004</v>
      </c>
      <c r="G101" s="47">
        <f t="shared" si="20"/>
        <v>43632.33</v>
      </c>
      <c r="H101" s="89">
        <f>(G101/E101*100)</f>
        <v>88.984299382425249</v>
      </c>
      <c r="I101" s="56">
        <f>(G101/F101*100)</f>
        <v>112.32392562354727</v>
      </c>
    </row>
    <row r="102" spans="1:9" s="35" customFormat="1" x14ac:dyDescent="0.25">
      <c r="A102" s="167">
        <v>32</v>
      </c>
      <c r="B102" s="168"/>
      <c r="C102" s="169"/>
      <c r="D102" s="32" t="s">
        <v>16</v>
      </c>
      <c r="E102" s="47">
        <f>(E112+E106+E103+E118)</f>
        <v>48715.97</v>
      </c>
      <c r="F102" s="47">
        <f t="shared" ref="F102:G102" si="21">(F112+F106+F103+F118)</f>
        <v>38845.090000000004</v>
      </c>
      <c r="G102" s="47">
        <f t="shared" si="21"/>
        <v>43632.33</v>
      </c>
      <c r="H102" s="89">
        <f t="shared" ref="H102:H123" si="22">(G102/E102*100)</f>
        <v>89.564736163520919</v>
      </c>
      <c r="I102" s="56">
        <f t="shared" ref="I102:I123" si="23">(G102/F102*100)</f>
        <v>112.32392562354727</v>
      </c>
    </row>
    <row r="103" spans="1:9" x14ac:dyDescent="0.25">
      <c r="A103" s="167">
        <v>321</v>
      </c>
      <c r="B103" s="168"/>
      <c r="C103" s="169"/>
      <c r="D103" s="32" t="s">
        <v>49</v>
      </c>
      <c r="E103" s="47">
        <f>(E104+E105)</f>
        <v>601.55999999999995</v>
      </c>
      <c r="F103" s="47">
        <f t="shared" ref="F103:G103" si="24">(F104+F105)</f>
        <v>140</v>
      </c>
      <c r="G103" s="47">
        <f t="shared" si="24"/>
        <v>140</v>
      </c>
      <c r="H103" s="89">
        <f t="shared" si="22"/>
        <v>23.272823990956848</v>
      </c>
      <c r="I103" s="56">
        <f t="shared" si="23"/>
        <v>100</v>
      </c>
    </row>
    <row r="104" spans="1:9" s="39" customFormat="1" x14ac:dyDescent="0.25">
      <c r="A104" s="173">
        <v>3211</v>
      </c>
      <c r="B104" s="174"/>
      <c r="C104" s="175"/>
      <c r="D104" s="31" t="s">
        <v>76</v>
      </c>
      <c r="E104" s="86">
        <v>559.05999999999995</v>
      </c>
      <c r="F104" s="48">
        <v>140</v>
      </c>
      <c r="G104" s="48">
        <v>140</v>
      </c>
      <c r="H104" s="90">
        <f t="shared" si="22"/>
        <v>25.042034844202771</v>
      </c>
      <c r="I104" s="57">
        <f t="shared" si="23"/>
        <v>100</v>
      </c>
    </row>
    <row r="105" spans="1:9" s="39" customFormat="1" x14ac:dyDescent="0.25">
      <c r="A105" s="71">
        <v>3213</v>
      </c>
      <c r="B105" s="72"/>
      <c r="C105" s="73"/>
      <c r="D105" s="31" t="s">
        <v>134</v>
      </c>
      <c r="E105" s="86">
        <v>42.5</v>
      </c>
      <c r="F105" s="48">
        <v>0</v>
      </c>
      <c r="G105" s="48">
        <v>0</v>
      </c>
      <c r="H105" s="90">
        <f t="shared" si="22"/>
        <v>0</v>
      </c>
      <c r="I105" s="57" t="e">
        <f t="shared" si="23"/>
        <v>#DIV/0!</v>
      </c>
    </row>
    <row r="106" spans="1:9" s="35" customFormat="1" x14ac:dyDescent="0.25">
      <c r="A106" s="167">
        <v>322</v>
      </c>
      <c r="B106" s="168"/>
      <c r="C106" s="169"/>
      <c r="D106" s="32" t="s">
        <v>70</v>
      </c>
      <c r="E106" s="47">
        <f>(E107+E108+E109+E110+E111)</f>
        <v>40995.68</v>
      </c>
      <c r="F106" s="47">
        <f t="shared" ref="F106:G106" si="25">(F107+F108+F109+F110+F111)</f>
        <v>34457.380000000005</v>
      </c>
      <c r="G106" s="47">
        <f t="shared" si="25"/>
        <v>38692.660000000003</v>
      </c>
      <c r="H106" s="89">
        <f t="shared" si="22"/>
        <v>94.382286133563355</v>
      </c>
      <c r="I106" s="56">
        <f t="shared" si="23"/>
        <v>112.29135819380348</v>
      </c>
    </row>
    <row r="107" spans="1:9" s="39" customFormat="1" ht="25.5" x14ac:dyDescent="0.25">
      <c r="A107" s="173">
        <v>3221</v>
      </c>
      <c r="B107" s="174"/>
      <c r="C107" s="175"/>
      <c r="D107" s="31" t="s">
        <v>65</v>
      </c>
      <c r="E107" s="86">
        <v>3477.25</v>
      </c>
      <c r="F107" s="48">
        <v>2600</v>
      </c>
      <c r="G107" s="48">
        <v>3784.5</v>
      </c>
      <c r="H107" s="90">
        <f t="shared" si="22"/>
        <v>108.836005464088</v>
      </c>
      <c r="I107" s="57">
        <f t="shared" si="23"/>
        <v>145.55769230769232</v>
      </c>
    </row>
    <row r="108" spans="1:9" s="39" customFormat="1" x14ac:dyDescent="0.25">
      <c r="A108" s="173">
        <v>3222</v>
      </c>
      <c r="B108" s="174"/>
      <c r="C108" s="175"/>
      <c r="D108" s="31" t="s">
        <v>52</v>
      </c>
      <c r="E108" s="86">
        <v>22965.01</v>
      </c>
      <c r="F108" s="48">
        <v>15850.12</v>
      </c>
      <c r="G108" s="48">
        <v>21771.4</v>
      </c>
      <c r="H108" s="90">
        <f t="shared" si="22"/>
        <v>94.802484301117232</v>
      </c>
      <c r="I108" s="57">
        <f t="shared" si="23"/>
        <v>137.35795060226675</v>
      </c>
    </row>
    <row r="109" spans="1:9" s="39" customFormat="1" x14ac:dyDescent="0.25">
      <c r="A109" s="173">
        <v>3223</v>
      </c>
      <c r="B109" s="174"/>
      <c r="C109" s="175"/>
      <c r="D109" s="31" t="s">
        <v>53</v>
      </c>
      <c r="E109" s="86">
        <v>14090.63</v>
      </c>
      <c r="F109" s="48">
        <v>15500</v>
      </c>
      <c r="G109" s="48">
        <v>11732.17</v>
      </c>
      <c r="H109" s="90">
        <f t="shared" si="22"/>
        <v>83.262210419264434</v>
      </c>
      <c r="I109" s="57">
        <f t="shared" si="23"/>
        <v>75.6914193548387</v>
      </c>
    </row>
    <row r="110" spans="1:9" s="39" customFormat="1" ht="25.5" x14ac:dyDescent="0.25">
      <c r="A110" s="173">
        <v>3224</v>
      </c>
      <c r="B110" s="174"/>
      <c r="C110" s="175"/>
      <c r="D110" s="31" t="s">
        <v>66</v>
      </c>
      <c r="E110" s="86">
        <v>244.92</v>
      </c>
      <c r="F110" s="48">
        <v>14.3</v>
      </c>
      <c r="G110" s="48">
        <v>14.4</v>
      </c>
      <c r="H110" s="90">
        <f t="shared" si="22"/>
        <v>5.8794708476237139</v>
      </c>
      <c r="I110" s="57">
        <f t="shared" si="23"/>
        <v>100.69930069930069</v>
      </c>
    </row>
    <row r="111" spans="1:9" s="39" customFormat="1" x14ac:dyDescent="0.25">
      <c r="A111" s="173">
        <v>3225</v>
      </c>
      <c r="B111" s="174"/>
      <c r="C111" s="175"/>
      <c r="D111" s="31" t="s">
        <v>78</v>
      </c>
      <c r="E111" s="86">
        <v>217.87</v>
      </c>
      <c r="F111" s="48">
        <v>492.96</v>
      </c>
      <c r="G111" s="48">
        <v>1390.19</v>
      </c>
      <c r="H111" s="90">
        <f t="shared" si="22"/>
        <v>638.08234268141553</v>
      </c>
      <c r="I111" s="57">
        <f t="shared" si="23"/>
        <v>282.00868224602402</v>
      </c>
    </row>
    <row r="112" spans="1:9" s="35" customFormat="1" x14ac:dyDescent="0.25">
      <c r="A112" s="167">
        <v>323</v>
      </c>
      <c r="B112" s="168"/>
      <c r="C112" s="169"/>
      <c r="D112" s="32" t="s">
        <v>58</v>
      </c>
      <c r="E112" s="47">
        <f>(E113+E114+E115+E116+E117)</f>
        <v>6982.08</v>
      </c>
      <c r="F112" s="47">
        <f t="shared" ref="F112:G112" si="26">(F113+F114+F115+F116+F117)</f>
        <v>4247.71</v>
      </c>
      <c r="G112" s="47">
        <f t="shared" si="26"/>
        <v>4799.67</v>
      </c>
      <c r="H112" s="89">
        <f t="shared" si="22"/>
        <v>68.742695586415508</v>
      </c>
      <c r="I112" s="56">
        <f t="shared" si="23"/>
        <v>112.99429574994527</v>
      </c>
    </row>
    <row r="113" spans="1:9" s="39" customFormat="1" x14ac:dyDescent="0.25">
      <c r="A113" s="71">
        <v>3231</v>
      </c>
      <c r="B113" s="72"/>
      <c r="C113" s="73"/>
      <c r="D113" s="31" t="s">
        <v>67</v>
      </c>
      <c r="E113" s="86">
        <v>704.16</v>
      </c>
      <c r="F113" s="48">
        <v>0</v>
      </c>
      <c r="G113" s="48">
        <v>0</v>
      </c>
      <c r="H113" s="90">
        <f t="shared" si="22"/>
        <v>0</v>
      </c>
      <c r="I113" s="57" t="e">
        <f t="shared" si="23"/>
        <v>#DIV/0!</v>
      </c>
    </row>
    <row r="114" spans="1:9" s="39" customFormat="1" ht="25.5" x14ac:dyDescent="0.25">
      <c r="A114" s="173">
        <v>3232</v>
      </c>
      <c r="B114" s="174"/>
      <c r="C114" s="175"/>
      <c r="D114" s="31" t="s">
        <v>54</v>
      </c>
      <c r="E114" s="86">
        <v>1059.32</v>
      </c>
      <c r="F114" s="48">
        <v>1415.71</v>
      </c>
      <c r="G114" s="48">
        <v>1195.71</v>
      </c>
      <c r="H114" s="90">
        <f t="shared" si="22"/>
        <v>112.8752407204622</v>
      </c>
      <c r="I114" s="57">
        <f t="shared" si="23"/>
        <v>84.460094228337724</v>
      </c>
    </row>
    <row r="115" spans="1:9" s="39" customFormat="1" x14ac:dyDescent="0.25">
      <c r="A115" s="173">
        <v>3233</v>
      </c>
      <c r="B115" s="174"/>
      <c r="C115" s="175"/>
      <c r="D115" s="31" t="s">
        <v>86</v>
      </c>
      <c r="E115" s="86">
        <v>127.44</v>
      </c>
      <c r="F115" s="48">
        <v>132</v>
      </c>
      <c r="G115" s="48">
        <v>408.48</v>
      </c>
      <c r="H115" s="90">
        <f t="shared" si="22"/>
        <v>320.52730696798494</v>
      </c>
      <c r="I115" s="57">
        <f t="shared" si="23"/>
        <v>309.4545454545455</v>
      </c>
    </row>
    <row r="116" spans="1:9" s="39" customFormat="1" x14ac:dyDescent="0.25">
      <c r="A116" s="173">
        <v>3234</v>
      </c>
      <c r="B116" s="174"/>
      <c r="C116" s="175"/>
      <c r="D116" s="31" t="s">
        <v>55</v>
      </c>
      <c r="E116" s="86">
        <v>4278.66</v>
      </c>
      <c r="F116" s="48">
        <v>2500</v>
      </c>
      <c r="G116" s="48">
        <v>3025.48</v>
      </c>
      <c r="H116" s="90">
        <f t="shared" si="22"/>
        <v>70.710923513436455</v>
      </c>
      <c r="I116" s="57">
        <f t="shared" si="23"/>
        <v>121.0192</v>
      </c>
    </row>
    <row r="117" spans="1:9" s="39" customFormat="1" x14ac:dyDescent="0.25">
      <c r="A117" s="173">
        <v>3239</v>
      </c>
      <c r="B117" s="174"/>
      <c r="C117" s="175"/>
      <c r="D117" s="31" t="s">
        <v>79</v>
      </c>
      <c r="E117" s="86">
        <v>812.5</v>
      </c>
      <c r="F117" s="48">
        <v>200</v>
      </c>
      <c r="G117" s="48">
        <v>170</v>
      </c>
      <c r="H117" s="90">
        <f t="shared" si="22"/>
        <v>20.923076923076923</v>
      </c>
      <c r="I117" s="57">
        <f t="shared" si="23"/>
        <v>85</v>
      </c>
    </row>
    <row r="118" spans="1:9" s="35" customFormat="1" x14ac:dyDescent="0.25">
      <c r="A118" s="167">
        <v>329</v>
      </c>
      <c r="B118" s="168"/>
      <c r="C118" s="169"/>
      <c r="D118" s="68" t="s">
        <v>59</v>
      </c>
      <c r="E118" s="47">
        <f>(E119)</f>
        <v>136.65</v>
      </c>
      <c r="F118" s="47">
        <f t="shared" ref="F118:G118" si="27">(F119)</f>
        <v>0</v>
      </c>
      <c r="G118" s="47">
        <f t="shared" si="27"/>
        <v>0</v>
      </c>
      <c r="H118" s="89">
        <f t="shared" si="22"/>
        <v>0</v>
      </c>
      <c r="I118" s="56" t="e">
        <f t="shared" si="23"/>
        <v>#DIV/0!</v>
      </c>
    </row>
    <row r="119" spans="1:9" s="39" customFormat="1" ht="25.5" x14ac:dyDescent="0.25">
      <c r="A119" s="173">
        <v>3299</v>
      </c>
      <c r="B119" s="174"/>
      <c r="C119" s="175"/>
      <c r="D119" s="31" t="s">
        <v>82</v>
      </c>
      <c r="E119" s="86">
        <v>136.65</v>
      </c>
      <c r="F119" s="48">
        <v>0</v>
      </c>
      <c r="G119" s="48">
        <v>0</v>
      </c>
      <c r="H119" s="90">
        <f t="shared" si="22"/>
        <v>0</v>
      </c>
      <c r="I119" s="57" t="e">
        <f t="shared" si="23"/>
        <v>#DIV/0!</v>
      </c>
    </row>
    <row r="120" spans="1:9" s="35" customFormat="1" x14ac:dyDescent="0.25">
      <c r="A120" s="167">
        <v>34</v>
      </c>
      <c r="B120" s="168"/>
      <c r="C120" s="169"/>
      <c r="D120" s="68" t="s">
        <v>61</v>
      </c>
      <c r="E120" s="47">
        <f>(E121)</f>
        <v>317.77</v>
      </c>
      <c r="F120" s="47">
        <f t="shared" ref="F120:G120" si="28">(F121)</f>
        <v>0</v>
      </c>
      <c r="G120" s="47">
        <f t="shared" si="28"/>
        <v>0</v>
      </c>
      <c r="H120" s="89">
        <f t="shared" si="22"/>
        <v>0</v>
      </c>
      <c r="I120" s="56" t="e">
        <f t="shared" si="23"/>
        <v>#DIV/0!</v>
      </c>
    </row>
    <row r="121" spans="1:9" x14ac:dyDescent="0.25">
      <c r="A121" s="167">
        <v>343</v>
      </c>
      <c r="B121" s="168"/>
      <c r="C121" s="169"/>
      <c r="D121" s="68" t="s">
        <v>62</v>
      </c>
      <c r="E121" s="47">
        <f>(E122+E123)</f>
        <v>317.77</v>
      </c>
      <c r="F121" s="47">
        <f t="shared" ref="F121:G121" si="29">(F122+F123)</f>
        <v>0</v>
      </c>
      <c r="G121" s="47">
        <f t="shared" si="29"/>
        <v>0</v>
      </c>
      <c r="H121" s="89">
        <f t="shared" si="22"/>
        <v>0</v>
      </c>
      <c r="I121" s="56" t="e">
        <f t="shared" si="23"/>
        <v>#DIV/0!</v>
      </c>
    </row>
    <row r="122" spans="1:9" s="39" customFormat="1" x14ac:dyDescent="0.25">
      <c r="A122" s="173">
        <v>3431</v>
      </c>
      <c r="B122" s="174"/>
      <c r="C122" s="175"/>
      <c r="D122" s="31" t="s">
        <v>62</v>
      </c>
      <c r="E122" s="86">
        <v>221.66</v>
      </c>
      <c r="F122" s="48">
        <v>0</v>
      </c>
      <c r="G122" s="48">
        <v>0</v>
      </c>
      <c r="H122" s="90">
        <f t="shared" si="22"/>
        <v>0</v>
      </c>
      <c r="I122" s="57" t="e">
        <f t="shared" si="23"/>
        <v>#DIV/0!</v>
      </c>
    </row>
    <row r="123" spans="1:9" s="39" customFormat="1" x14ac:dyDescent="0.25">
      <c r="A123" s="173">
        <v>3433</v>
      </c>
      <c r="B123" s="174"/>
      <c r="C123" s="175"/>
      <c r="D123" s="31" t="s">
        <v>135</v>
      </c>
      <c r="E123" s="86">
        <v>96.11</v>
      </c>
      <c r="F123" s="48">
        <v>0</v>
      </c>
      <c r="G123" s="48">
        <v>0</v>
      </c>
      <c r="H123" s="90">
        <f t="shared" si="22"/>
        <v>0</v>
      </c>
      <c r="I123" s="57" t="e">
        <f t="shared" si="23"/>
        <v>#DIV/0!</v>
      </c>
    </row>
    <row r="124" spans="1:9" s="35" customFormat="1" x14ac:dyDescent="0.25">
      <c r="A124" s="161" t="s">
        <v>73</v>
      </c>
      <c r="B124" s="162"/>
      <c r="C124" s="163"/>
      <c r="D124" s="53" t="s">
        <v>33</v>
      </c>
      <c r="E124" s="143"/>
      <c r="F124" s="143"/>
      <c r="G124" s="143"/>
      <c r="H124" s="145"/>
      <c r="I124" s="145"/>
    </row>
    <row r="125" spans="1:9" s="35" customFormat="1" x14ac:dyDescent="0.25">
      <c r="A125" s="42" t="s">
        <v>34</v>
      </c>
      <c r="B125" s="52"/>
      <c r="C125" s="53"/>
      <c r="D125" s="44" t="s">
        <v>35</v>
      </c>
      <c r="E125" s="144"/>
      <c r="F125" s="144"/>
      <c r="G125" s="144"/>
      <c r="H125" s="146"/>
      <c r="I125" s="146"/>
    </row>
    <row r="126" spans="1:9" s="35" customFormat="1" x14ac:dyDescent="0.25">
      <c r="A126" s="164">
        <v>3</v>
      </c>
      <c r="B126" s="165"/>
      <c r="C126" s="166"/>
      <c r="D126" s="54" t="s">
        <v>36</v>
      </c>
      <c r="E126" s="47">
        <f>(E127+E131+E134)</f>
        <v>967.13999999999987</v>
      </c>
      <c r="F126" s="47">
        <f t="shared" ref="F126:G126" si="30">(F127+F134)</f>
        <v>307.89999999999998</v>
      </c>
      <c r="G126" s="47">
        <f t="shared" si="30"/>
        <v>308.08999999999997</v>
      </c>
      <c r="H126" s="89">
        <f>(G126/E126*100)</f>
        <v>31.855780962425296</v>
      </c>
      <c r="I126" s="56">
        <f>(G126/F126*100)</f>
        <v>100.06170834686587</v>
      </c>
    </row>
    <row r="127" spans="1:9" s="35" customFormat="1" x14ac:dyDescent="0.25">
      <c r="A127" s="167">
        <v>32</v>
      </c>
      <c r="B127" s="168"/>
      <c r="C127" s="169"/>
      <c r="D127" s="68" t="s">
        <v>16</v>
      </c>
      <c r="E127" s="47">
        <f>(E128)</f>
        <v>446.58</v>
      </c>
      <c r="F127" s="47">
        <f t="shared" ref="F127:G127" si="31">(F128)</f>
        <v>0</v>
      </c>
      <c r="G127" s="47">
        <f t="shared" si="31"/>
        <v>0</v>
      </c>
      <c r="H127" s="89">
        <f t="shared" ref="H127:H136" si="32">(G127/E127*100)</f>
        <v>0</v>
      </c>
      <c r="I127" s="56" t="e">
        <f t="shared" ref="I127:I136" si="33">(G127/F127*100)</f>
        <v>#DIV/0!</v>
      </c>
    </row>
    <row r="128" spans="1:9" s="35" customFormat="1" x14ac:dyDescent="0.25">
      <c r="A128" s="167">
        <v>322</v>
      </c>
      <c r="B128" s="168"/>
      <c r="C128" s="169"/>
      <c r="D128" s="68" t="s">
        <v>70</v>
      </c>
      <c r="E128" s="47">
        <f>(E129+E130)</f>
        <v>446.58</v>
      </c>
      <c r="F128" s="47">
        <f t="shared" ref="F128:G128" si="34">(F129+F130)</f>
        <v>0</v>
      </c>
      <c r="G128" s="47">
        <f t="shared" si="34"/>
        <v>0</v>
      </c>
      <c r="H128" s="89">
        <f t="shared" si="32"/>
        <v>0</v>
      </c>
      <c r="I128" s="56" t="e">
        <f t="shared" si="33"/>
        <v>#DIV/0!</v>
      </c>
    </row>
    <row r="129" spans="1:9" s="39" customFormat="1" ht="25.5" x14ac:dyDescent="0.25">
      <c r="A129" s="173">
        <v>3221</v>
      </c>
      <c r="B129" s="174"/>
      <c r="C129" s="175"/>
      <c r="D129" s="31" t="s">
        <v>65</v>
      </c>
      <c r="E129" s="86">
        <v>374.64</v>
      </c>
      <c r="F129" s="48">
        <v>0</v>
      </c>
      <c r="G129" s="48">
        <v>0</v>
      </c>
      <c r="H129" s="90">
        <f t="shared" si="32"/>
        <v>0</v>
      </c>
      <c r="I129" s="57" t="e">
        <f t="shared" si="33"/>
        <v>#DIV/0!</v>
      </c>
    </row>
    <row r="130" spans="1:9" s="39" customFormat="1" x14ac:dyDescent="0.25">
      <c r="A130" s="173">
        <v>3222</v>
      </c>
      <c r="B130" s="174"/>
      <c r="C130" s="175"/>
      <c r="D130" s="31" t="s">
        <v>52</v>
      </c>
      <c r="E130" s="86">
        <v>71.94</v>
      </c>
      <c r="F130" s="48">
        <v>0</v>
      </c>
      <c r="G130" s="48">
        <v>0</v>
      </c>
      <c r="H130" s="90">
        <f t="shared" si="32"/>
        <v>0</v>
      </c>
      <c r="I130" s="57" t="e">
        <f t="shared" si="33"/>
        <v>#DIV/0!</v>
      </c>
    </row>
    <row r="131" spans="1:9" s="93" customFormat="1" x14ac:dyDescent="0.25">
      <c r="A131" s="80">
        <v>36</v>
      </c>
      <c r="B131" s="81"/>
      <c r="C131" s="82"/>
      <c r="D131" s="78"/>
      <c r="E131" s="87">
        <f>(E132)</f>
        <v>520.55999999999995</v>
      </c>
      <c r="F131" s="87">
        <f t="shared" ref="F131:G132" si="35">(F132)</f>
        <v>0</v>
      </c>
      <c r="G131" s="87">
        <f t="shared" si="35"/>
        <v>0</v>
      </c>
      <c r="H131" s="89">
        <f t="shared" si="32"/>
        <v>0</v>
      </c>
      <c r="I131" s="56" t="e">
        <f t="shared" si="33"/>
        <v>#DIV/0!</v>
      </c>
    </row>
    <row r="132" spans="1:9" s="93" customFormat="1" x14ac:dyDescent="0.25">
      <c r="A132" s="80">
        <v>366</v>
      </c>
      <c r="B132" s="81"/>
      <c r="C132" s="82"/>
      <c r="D132" s="78"/>
      <c r="E132" s="87">
        <f>(E133)</f>
        <v>520.55999999999995</v>
      </c>
      <c r="F132" s="87">
        <f t="shared" si="35"/>
        <v>0</v>
      </c>
      <c r="G132" s="87">
        <f t="shared" si="35"/>
        <v>0</v>
      </c>
      <c r="H132" s="89">
        <f t="shared" si="32"/>
        <v>0</v>
      </c>
      <c r="I132" s="56" t="e">
        <f t="shared" si="33"/>
        <v>#DIV/0!</v>
      </c>
    </row>
    <row r="133" spans="1:9" s="39" customFormat="1" x14ac:dyDescent="0.25">
      <c r="A133" s="119">
        <v>3661</v>
      </c>
      <c r="B133" s="120"/>
      <c r="C133" s="121"/>
      <c r="D133" s="99" t="s">
        <v>136</v>
      </c>
      <c r="E133" s="100">
        <v>520.55999999999995</v>
      </c>
      <c r="F133" s="101">
        <v>0</v>
      </c>
      <c r="G133" s="101">
        <v>0</v>
      </c>
      <c r="H133" s="102">
        <f t="shared" si="32"/>
        <v>0</v>
      </c>
      <c r="I133" s="103" t="e">
        <f t="shared" si="33"/>
        <v>#DIV/0!</v>
      </c>
    </row>
    <row r="134" spans="1:9" s="35" customFormat="1" x14ac:dyDescent="0.25">
      <c r="A134" s="167">
        <v>38</v>
      </c>
      <c r="B134" s="168"/>
      <c r="C134" s="169"/>
      <c r="D134" s="54" t="s">
        <v>89</v>
      </c>
      <c r="E134" s="47">
        <f t="shared" ref="E134:E135" si="36">(E135)</f>
        <v>0</v>
      </c>
      <c r="F134" s="47">
        <f t="shared" ref="F134:F135" si="37">(F135)</f>
        <v>307.89999999999998</v>
      </c>
      <c r="G134" s="47">
        <f t="shared" ref="G134:G135" si="38">(G135)</f>
        <v>308.08999999999997</v>
      </c>
      <c r="H134" s="89" t="e">
        <f t="shared" si="32"/>
        <v>#DIV/0!</v>
      </c>
      <c r="I134" s="56">
        <f t="shared" si="33"/>
        <v>100.06170834686587</v>
      </c>
    </row>
    <row r="135" spans="1:9" x14ac:dyDescent="0.25">
      <c r="A135" s="167">
        <v>381</v>
      </c>
      <c r="B135" s="168"/>
      <c r="C135" s="169"/>
      <c r="D135" s="54" t="s">
        <v>90</v>
      </c>
      <c r="E135" s="47">
        <f t="shared" si="36"/>
        <v>0</v>
      </c>
      <c r="F135" s="47">
        <f t="shared" si="37"/>
        <v>307.89999999999998</v>
      </c>
      <c r="G135" s="47">
        <f t="shared" si="38"/>
        <v>308.08999999999997</v>
      </c>
      <c r="H135" s="89" t="e">
        <f t="shared" si="32"/>
        <v>#DIV/0!</v>
      </c>
      <c r="I135" s="56">
        <f t="shared" si="33"/>
        <v>100.06170834686587</v>
      </c>
    </row>
    <row r="136" spans="1:9" s="39" customFormat="1" x14ac:dyDescent="0.25">
      <c r="A136" s="173">
        <v>3812</v>
      </c>
      <c r="B136" s="174"/>
      <c r="C136" s="175"/>
      <c r="D136" s="31" t="s">
        <v>91</v>
      </c>
      <c r="E136" s="86">
        <v>0</v>
      </c>
      <c r="F136" s="48">
        <v>307.89999999999998</v>
      </c>
      <c r="G136" s="48">
        <v>308.08999999999997</v>
      </c>
      <c r="H136" s="90" t="e">
        <f t="shared" si="32"/>
        <v>#DIV/0!</v>
      </c>
      <c r="I136" s="57">
        <f t="shared" si="33"/>
        <v>100.06170834686587</v>
      </c>
    </row>
    <row r="137" spans="1:9" s="35" customFormat="1" x14ac:dyDescent="0.25">
      <c r="A137" s="161" t="s">
        <v>73</v>
      </c>
      <c r="B137" s="162"/>
      <c r="C137" s="163"/>
      <c r="D137" s="75" t="s">
        <v>33</v>
      </c>
      <c r="E137" s="143"/>
      <c r="F137" s="143"/>
      <c r="G137" s="143"/>
      <c r="H137" s="145"/>
      <c r="I137" s="145"/>
    </row>
    <row r="138" spans="1:9" s="35" customFormat="1" x14ac:dyDescent="0.25">
      <c r="A138" s="42" t="s">
        <v>95</v>
      </c>
      <c r="B138" s="74"/>
      <c r="C138" s="75"/>
      <c r="D138" s="44" t="s">
        <v>120</v>
      </c>
      <c r="E138" s="144"/>
      <c r="F138" s="144"/>
      <c r="G138" s="144"/>
      <c r="H138" s="146"/>
      <c r="I138" s="146"/>
    </row>
    <row r="139" spans="1:9" s="35" customFormat="1" x14ac:dyDescent="0.25">
      <c r="A139" s="164">
        <v>3</v>
      </c>
      <c r="B139" s="165"/>
      <c r="C139" s="166"/>
      <c r="D139" s="68" t="s">
        <v>36</v>
      </c>
      <c r="E139" s="47">
        <f>(E140)</f>
        <v>2652.79</v>
      </c>
      <c r="F139" s="47">
        <f t="shared" ref="F139:G140" si="39">(F140)</f>
        <v>0</v>
      </c>
      <c r="G139" s="47">
        <f t="shared" si="39"/>
        <v>1300</v>
      </c>
      <c r="H139" s="89">
        <f>(G139/E139*100)</f>
        <v>49.005009819850045</v>
      </c>
      <c r="I139" s="56" t="e">
        <f>(G139/F139*100)</f>
        <v>#DIV/0!</v>
      </c>
    </row>
    <row r="140" spans="1:9" s="35" customFormat="1" x14ac:dyDescent="0.25">
      <c r="A140" s="167">
        <v>32</v>
      </c>
      <c r="B140" s="168"/>
      <c r="C140" s="169"/>
      <c r="D140" s="68" t="s">
        <v>16</v>
      </c>
      <c r="E140" s="47">
        <f>(E141)</f>
        <v>2652.79</v>
      </c>
      <c r="F140" s="47">
        <f t="shared" si="39"/>
        <v>0</v>
      </c>
      <c r="G140" s="47">
        <f t="shared" si="39"/>
        <v>1300</v>
      </c>
      <c r="H140" s="89">
        <f t="shared" ref="H140:H142" si="40">(G140/E140*100)</f>
        <v>49.005009819850045</v>
      </c>
      <c r="I140" s="56" t="e">
        <f t="shared" ref="I140:I142" si="41">(G140/F140*100)</f>
        <v>#DIV/0!</v>
      </c>
    </row>
    <row r="141" spans="1:9" s="35" customFormat="1" x14ac:dyDescent="0.25">
      <c r="A141" s="167">
        <v>329</v>
      </c>
      <c r="B141" s="168"/>
      <c r="C141" s="169"/>
      <c r="D141" s="68" t="s">
        <v>59</v>
      </c>
      <c r="E141" s="47">
        <f>(E142)</f>
        <v>2652.79</v>
      </c>
      <c r="F141" s="47">
        <f>(F142)</f>
        <v>0</v>
      </c>
      <c r="G141" s="47">
        <f>(G142)</f>
        <v>1300</v>
      </c>
      <c r="H141" s="89">
        <f t="shared" si="40"/>
        <v>49.005009819850045</v>
      </c>
      <c r="I141" s="56" t="e">
        <f t="shared" si="41"/>
        <v>#DIV/0!</v>
      </c>
    </row>
    <row r="142" spans="1:9" s="39" customFormat="1" ht="25.5" x14ac:dyDescent="0.25">
      <c r="A142" s="173">
        <v>3299</v>
      </c>
      <c r="B142" s="174"/>
      <c r="C142" s="175"/>
      <c r="D142" s="31" t="s">
        <v>82</v>
      </c>
      <c r="E142" s="86">
        <v>2652.79</v>
      </c>
      <c r="F142" s="48">
        <v>0</v>
      </c>
      <c r="G142" s="48">
        <v>1300</v>
      </c>
      <c r="H142" s="90">
        <f t="shared" si="40"/>
        <v>49.005009819850045</v>
      </c>
      <c r="I142" s="57" t="e">
        <f t="shared" si="41"/>
        <v>#DIV/0!</v>
      </c>
    </row>
    <row r="143" spans="1:9" s="35" customFormat="1" x14ac:dyDescent="0.25">
      <c r="A143" s="161" t="s">
        <v>92</v>
      </c>
      <c r="B143" s="162"/>
      <c r="C143" s="163"/>
      <c r="D143" s="53" t="s">
        <v>33</v>
      </c>
      <c r="E143" s="143"/>
      <c r="F143" s="143"/>
      <c r="G143" s="143"/>
      <c r="H143" s="145"/>
      <c r="I143" s="145"/>
    </row>
    <row r="144" spans="1:9" s="35" customFormat="1" x14ac:dyDescent="0.25">
      <c r="A144" s="42" t="s">
        <v>74</v>
      </c>
      <c r="B144" s="52"/>
      <c r="C144" s="53"/>
      <c r="D144" s="44" t="s">
        <v>75</v>
      </c>
      <c r="E144" s="144"/>
      <c r="F144" s="144"/>
      <c r="G144" s="144"/>
      <c r="H144" s="146"/>
      <c r="I144" s="146"/>
    </row>
    <row r="145" spans="1:9" s="35" customFormat="1" ht="25.5" x14ac:dyDescent="0.25">
      <c r="A145" s="164">
        <v>4</v>
      </c>
      <c r="B145" s="165"/>
      <c r="C145" s="166"/>
      <c r="D145" s="54" t="s">
        <v>63</v>
      </c>
      <c r="E145" s="47">
        <f t="shared" ref="E145:G146" si="42">(E146)</f>
        <v>864.25</v>
      </c>
      <c r="F145" s="47">
        <f t="shared" si="42"/>
        <v>1200</v>
      </c>
      <c r="G145" s="47">
        <f t="shared" si="42"/>
        <v>446.74</v>
      </c>
      <c r="H145" s="89">
        <f>(G145/E145*100)</f>
        <v>51.691061614116286</v>
      </c>
      <c r="I145" s="56">
        <f>(G145/F145*100)</f>
        <v>37.228333333333339</v>
      </c>
    </row>
    <row r="146" spans="1:9" s="35" customFormat="1" ht="38.25" x14ac:dyDescent="0.25">
      <c r="A146" s="167">
        <v>42</v>
      </c>
      <c r="B146" s="168"/>
      <c r="C146" s="169"/>
      <c r="D146" s="54" t="s">
        <v>19</v>
      </c>
      <c r="E146" s="47">
        <f t="shared" si="42"/>
        <v>864.25</v>
      </c>
      <c r="F146" s="47">
        <f t="shared" si="42"/>
        <v>1200</v>
      </c>
      <c r="G146" s="47">
        <f t="shared" si="42"/>
        <v>446.74</v>
      </c>
      <c r="H146" s="89">
        <f t="shared" ref="H146:H151" si="43">(G146/E146*100)</f>
        <v>51.691061614116286</v>
      </c>
      <c r="I146" s="56">
        <f t="shared" ref="I146:I151" si="44">(G146/F146*100)</f>
        <v>37.228333333333339</v>
      </c>
    </row>
    <row r="147" spans="1:9" s="35" customFormat="1" x14ac:dyDescent="0.25">
      <c r="A147" s="167">
        <v>422</v>
      </c>
      <c r="B147" s="168"/>
      <c r="C147" s="169"/>
      <c r="D147" s="54" t="s">
        <v>64</v>
      </c>
      <c r="E147" s="47">
        <f>(E148+E149+E150+E151)</f>
        <v>864.25</v>
      </c>
      <c r="F147" s="47">
        <f>(F148+F149+F150+F151)</f>
        <v>1200</v>
      </c>
      <c r="G147" s="47">
        <f>(G148+G149+G150+G151)</f>
        <v>446.74</v>
      </c>
      <c r="H147" s="89">
        <f t="shared" si="43"/>
        <v>51.691061614116286</v>
      </c>
      <c r="I147" s="56">
        <f t="shared" si="44"/>
        <v>37.228333333333339</v>
      </c>
    </row>
    <row r="148" spans="1:9" s="39" customFormat="1" x14ac:dyDescent="0.25">
      <c r="A148" s="173">
        <v>4221</v>
      </c>
      <c r="B148" s="174"/>
      <c r="C148" s="175"/>
      <c r="D148" s="31" t="s">
        <v>93</v>
      </c>
      <c r="E148" s="86"/>
      <c r="F148" s="48">
        <v>600</v>
      </c>
      <c r="G148" s="48">
        <v>0</v>
      </c>
      <c r="H148" s="90" t="e">
        <f t="shared" si="43"/>
        <v>#DIV/0!</v>
      </c>
      <c r="I148" s="57">
        <f t="shared" si="44"/>
        <v>0</v>
      </c>
    </row>
    <row r="149" spans="1:9" s="39" customFormat="1" x14ac:dyDescent="0.25">
      <c r="A149" s="173">
        <v>4227</v>
      </c>
      <c r="B149" s="174"/>
      <c r="C149" s="175"/>
      <c r="D149" s="31" t="s">
        <v>94</v>
      </c>
      <c r="E149" s="86">
        <v>620.79999999999995</v>
      </c>
      <c r="F149" s="48">
        <v>600</v>
      </c>
      <c r="G149" s="48">
        <v>0.49</v>
      </c>
      <c r="H149" s="90">
        <f t="shared" si="43"/>
        <v>7.8930412371134018E-2</v>
      </c>
      <c r="I149" s="57">
        <f t="shared" si="44"/>
        <v>8.1666666666666665E-2</v>
      </c>
    </row>
    <row r="150" spans="1:9" s="39" customFormat="1" x14ac:dyDescent="0.25">
      <c r="A150" s="71">
        <v>4241</v>
      </c>
      <c r="B150" s="72"/>
      <c r="C150" s="73"/>
      <c r="D150" s="31" t="s">
        <v>126</v>
      </c>
      <c r="E150" s="86">
        <v>243.45</v>
      </c>
      <c r="F150" s="48">
        <v>0</v>
      </c>
      <c r="G150" s="48">
        <v>91.25</v>
      </c>
      <c r="H150" s="90">
        <f t="shared" si="43"/>
        <v>37.482029164099409</v>
      </c>
      <c r="I150" s="57" t="e">
        <f t="shared" si="44"/>
        <v>#DIV/0!</v>
      </c>
    </row>
    <row r="151" spans="1:9" s="39" customFormat="1" x14ac:dyDescent="0.25">
      <c r="A151" s="71">
        <v>4262</v>
      </c>
      <c r="B151" s="72"/>
      <c r="C151" s="73"/>
      <c r="D151" s="31" t="s">
        <v>127</v>
      </c>
      <c r="E151" s="86">
        <v>0</v>
      </c>
      <c r="F151" s="48">
        <v>0</v>
      </c>
      <c r="G151" s="48">
        <v>355</v>
      </c>
      <c r="H151" s="90" t="e">
        <f t="shared" si="43"/>
        <v>#DIV/0!</v>
      </c>
      <c r="I151" s="57" t="e">
        <f t="shared" si="44"/>
        <v>#DIV/0!</v>
      </c>
    </row>
    <row r="152" spans="1:9" s="35" customFormat="1" x14ac:dyDescent="0.25">
      <c r="A152" s="161" t="s">
        <v>92</v>
      </c>
      <c r="B152" s="162"/>
      <c r="C152" s="163"/>
      <c r="D152" s="53" t="s">
        <v>33</v>
      </c>
      <c r="E152" s="143"/>
      <c r="F152" s="143"/>
      <c r="G152" s="143"/>
      <c r="H152" s="145"/>
      <c r="I152" s="145"/>
    </row>
    <row r="153" spans="1:9" s="35" customFormat="1" x14ac:dyDescent="0.25">
      <c r="A153" s="42" t="s">
        <v>84</v>
      </c>
      <c r="B153" s="52"/>
      <c r="C153" s="53"/>
      <c r="D153" s="44" t="s">
        <v>85</v>
      </c>
      <c r="E153" s="144"/>
      <c r="F153" s="144"/>
      <c r="G153" s="144"/>
      <c r="H153" s="146"/>
      <c r="I153" s="146"/>
    </row>
    <row r="154" spans="1:9" s="35" customFormat="1" ht="25.5" x14ac:dyDescent="0.25">
      <c r="A154" s="164">
        <v>4</v>
      </c>
      <c r="B154" s="165"/>
      <c r="C154" s="166"/>
      <c r="D154" s="54" t="s">
        <v>63</v>
      </c>
      <c r="E154" s="47">
        <f t="shared" ref="E154:G156" si="45">(E155)</f>
        <v>0</v>
      </c>
      <c r="F154" s="47">
        <f t="shared" si="45"/>
        <v>1292.51</v>
      </c>
      <c r="G154" s="47">
        <f t="shared" si="45"/>
        <v>1292.51</v>
      </c>
      <c r="H154" s="89" t="e">
        <f>(G154/E154*100)</f>
        <v>#DIV/0!</v>
      </c>
      <c r="I154" s="56">
        <f>(G154/F154*100)</f>
        <v>100</v>
      </c>
    </row>
    <row r="155" spans="1:9" s="35" customFormat="1" ht="38.25" x14ac:dyDescent="0.25">
      <c r="A155" s="167">
        <v>42</v>
      </c>
      <c r="B155" s="168"/>
      <c r="C155" s="169"/>
      <c r="D155" s="54" t="s">
        <v>19</v>
      </c>
      <c r="E155" s="47">
        <f t="shared" si="45"/>
        <v>0</v>
      </c>
      <c r="F155" s="47">
        <f t="shared" si="45"/>
        <v>1292.51</v>
      </c>
      <c r="G155" s="47">
        <f t="shared" si="45"/>
        <v>1292.51</v>
      </c>
      <c r="H155" s="89" t="e">
        <f t="shared" ref="H155:H157" si="46">(G155/E155*100)</f>
        <v>#DIV/0!</v>
      </c>
      <c r="I155" s="56">
        <f t="shared" ref="I155:I157" si="47">(G155/F155*100)</f>
        <v>100</v>
      </c>
    </row>
    <row r="156" spans="1:9" s="35" customFormat="1" x14ac:dyDescent="0.25">
      <c r="A156" s="167">
        <v>422</v>
      </c>
      <c r="B156" s="168"/>
      <c r="C156" s="169"/>
      <c r="D156" s="54" t="s">
        <v>64</v>
      </c>
      <c r="E156" s="47">
        <f t="shared" si="45"/>
        <v>0</v>
      </c>
      <c r="F156" s="47">
        <f t="shared" si="45"/>
        <v>1292.51</v>
      </c>
      <c r="G156" s="47">
        <f t="shared" si="45"/>
        <v>1292.51</v>
      </c>
      <c r="H156" s="89" t="e">
        <f t="shared" si="46"/>
        <v>#DIV/0!</v>
      </c>
      <c r="I156" s="56">
        <f t="shared" si="47"/>
        <v>100</v>
      </c>
    </row>
    <row r="157" spans="1:9" s="39" customFormat="1" x14ac:dyDescent="0.25">
      <c r="A157" s="173">
        <v>4221</v>
      </c>
      <c r="B157" s="174"/>
      <c r="C157" s="175"/>
      <c r="D157" s="31" t="s">
        <v>93</v>
      </c>
      <c r="E157" s="86">
        <v>0</v>
      </c>
      <c r="F157" s="48">
        <v>1292.51</v>
      </c>
      <c r="G157" s="48">
        <v>1292.51</v>
      </c>
      <c r="H157" s="90" t="e">
        <f t="shared" si="46"/>
        <v>#DIV/0!</v>
      </c>
      <c r="I157" s="57">
        <f t="shared" si="47"/>
        <v>100</v>
      </c>
    </row>
    <row r="158" spans="1:9" s="35" customFormat="1" x14ac:dyDescent="0.25">
      <c r="A158" s="170" t="s">
        <v>92</v>
      </c>
      <c r="B158" s="171"/>
      <c r="C158" s="172"/>
      <c r="D158" s="104" t="s">
        <v>33</v>
      </c>
      <c r="E158" s="149"/>
      <c r="F158" s="149"/>
      <c r="G158" s="149"/>
      <c r="H158" s="147"/>
      <c r="I158" s="147"/>
    </row>
    <row r="159" spans="1:9" s="35" customFormat="1" x14ac:dyDescent="0.25">
      <c r="A159" s="105" t="s">
        <v>95</v>
      </c>
      <c r="B159" s="106"/>
      <c r="C159" s="104"/>
      <c r="D159" s="107" t="s">
        <v>120</v>
      </c>
      <c r="E159" s="150"/>
      <c r="F159" s="150"/>
      <c r="G159" s="150"/>
      <c r="H159" s="148"/>
      <c r="I159" s="148"/>
    </row>
    <row r="160" spans="1:9" s="35" customFormat="1" ht="25.5" x14ac:dyDescent="0.25">
      <c r="A160" s="185">
        <v>4</v>
      </c>
      <c r="B160" s="186"/>
      <c r="C160" s="187"/>
      <c r="D160" s="95" t="s">
        <v>63</v>
      </c>
      <c r="E160" s="96">
        <f>(E161+E165)</f>
        <v>2488.5500000000002</v>
      </c>
      <c r="F160" s="96">
        <f>(F161+F165)</f>
        <v>21683</v>
      </c>
      <c r="G160" s="96">
        <f>(G161+G165)</f>
        <v>15811.75</v>
      </c>
      <c r="H160" s="97">
        <f>(G160/E160*100)</f>
        <v>635.38004058588331</v>
      </c>
      <c r="I160" s="98">
        <f>(G160/F160*100)</f>
        <v>72.922335470184024</v>
      </c>
    </row>
    <row r="161" spans="1:9" s="35" customFormat="1" ht="38.25" x14ac:dyDescent="0.25">
      <c r="A161" s="182">
        <v>42</v>
      </c>
      <c r="B161" s="183"/>
      <c r="C161" s="184"/>
      <c r="D161" s="95" t="s">
        <v>19</v>
      </c>
      <c r="E161" s="96">
        <f>(E163)</f>
        <v>0</v>
      </c>
      <c r="F161" s="96">
        <f t="shared" ref="F161" si="48">(F163)</f>
        <v>683</v>
      </c>
      <c r="G161" s="96">
        <f>(G163+G162)</f>
        <v>3120.5</v>
      </c>
      <c r="H161" s="97" t="e">
        <f t="shared" ref="H161:H167" si="49">(G161/E161*100)</f>
        <v>#DIV/0!</v>
      </c>
      <c r="I161" s="98">
        <f t="shared" ref="I161:I167" si="50">(G161/F161*100)</f>
        <v>456.88140556368955</v>
      </c>
    </row>
    <row r="162" spans="1:9" s="35" customFormat="1" x14ac:dyDescent="0.25">
      <c r="A162" s="116">
        <v>421</v>
      </c>
      <c r="B162" s="117"/>
      <c r="C162" s="118"/>
      <c r="D162" s="115" t="s">
        <v>154</v>
      </c>
      <c r="E162" s="96">
        <v>0</v>
      </c>
      <c r="F162" s="96">
        <v>0</v>
      </c>
      <c r="G162" s="96">
        <v>2437.5</v>
      </c>
      <c r="H162" s="97"/>
      <c r="I162" s="98"/>
    </row>
    <row r="163" spans="1:9" s="35" customFormat="1" x14ac:dyDescent="0.25">
      <c r="A163" s="182">
        <v>422</v>
      </c>
      <c r="B163" s="183"/>
      <c r="C163" s="184"/>
      <c r="D163" s="95" t="s">
        <v>64</v>
      </c>
      <c r="E163" s="96">
        <f>(E164)</f>
        <v>0</v>
      </c>
      <c r="F163" s="96">
        <f>(F164)</f>
        <v>683</v>
      </c>
      <c r="G163" s="96">
        <f>(G164)</f>
        <v>683</v>
      </c>
      <c r="H163" s="97" t="e">
        <f t="shared" si="49"/>
        <v>#DIV/0!</v>
      </c>
      <c r="I163" s="98">
        <f t="shared" si="50"/>
        <v>100</v>
      </c>
    </row>
    <row r="164" spans="1:9" s="39" customFormat="1" x14ac:dyDescent="0.25">
      <c r="A164" s="179">
        <v>4227</v>
      </c>
      <c r="B164" s="180"/>
      <c r="C164" s="181"/>
      <c r="D164" s="99" t="s">
        <v>94</v>
      </c>
      <c r="E164" s="100">
        <v>0</v>
      </c>
      <c r="F164" s="101">
        <v>683</v>
      </c>
      <c r="G164" s="101">
        <v>683</v>
      </c>
      <c r="H164" s="102" t="e">
        <f t="shared" si="49"/>
        <v>#DIV/0!</v>
      </c>
      <c r="I164" s="103">
        <f t="shared" si="50"/>
        <v>100</v>
      </c>
    </row>
    <row r="165" spans="1:9" s="35" customFormat="1" ht="25.5" x14ac:dyDescent="0.25">
      <c r="A165" s="182">
        <v>45</v>
      </c>
      <c r="B165" s="183"/>
      <c r="C165" s="184"/>
      <c r="D165" s="95" t="s">
        <v>122</v>
      </c>
      <c r="E165" s="96">
        <f>(E166)</f>
        <v>2488.5500000000002</v>
      </c>
      <c r="F165" s="96">
        <f t="shared" ref="F165:G166" si="51">(F166)</f>
        <v>21000</v>
      </c>
      <c r="G165" s="96">
        <f t="shared" si="51"/>
        <v>12691.25</v>
      </c>
      <c r="H165" s="97">
        <f t="shared" si="49"/>
        <v>509.98573466476455</v>
      </c>
      <c r="I165" s="98">
        <f t="shared" si="50"/>
        <v>60.43452380952381</v>
      </c>
    </row>
    <row r="166" spans="1:9" s="35" customFormat="1" ht="25.5" x14ac:dyDescent="0.25">
      <c r="A166" s="182">
        <v>451</v>
      </c>
      <c r="B166" s="183"/>
      <c r="C166" s="184"/>
      <c r="D166" s="95" t="s">
        <v>96</v>
      </c>
      <c r="E166" s="96">
        <f>(E167)</f>
        <v>2488.5500000000002</v>
      </c>
      <c r="F166" s="96">
        <f t="shared" si="51"/>
        <v>21000</v>
      </c>
      <c r="G166" s="96">
        <f t="shared" si="51"/>
        <v>12691.25</v>
      </c>
      <c r="H166" s="97">
        <f t="shared" si="49"/>
        <v>509.98573466476455</v>
      </c>
      <c r="I166" s="98">
        <f t="shared" si="50"/>
        <v>60.43452380952381</v>
      </c>
    </row>
    <row r="167" spans="1:9" s="39" customFormat="1" ht="25.5" x14ac:dyDescent="0.25">
      <c r="A167" s="179">
        <v>4511</v>
      </c>
      <c r="B167" s="180"/>
      <c r="C167" s="181"/>
      <c r="D167" s="99" t="s">
        <v>96</v>
      </c>
      <c r="E167" s="100">
        <v>2488.5500000000002</v>
      </c>
      <c r="F167" s="101">
        <v>21000</v>
      </c>
      <c r="G167" s="101">
        <v>12691.25</v>
      </c>
      <c r="H167" s="102">
        <f t="shared" si="49"/>
        <v>509.98573466476455</v>
      </c>
      <c r="I167" s="103">
        <f t="shared" si="50"/>
        <v>60.43452380952381</v>
      </c>
    </row>
    <row r="168" spans="1:9" s="35" customFormat="1" x14ac:dyDescent="0.25">
      <c r="A168" s="170" t="s">
        <v>92</v>
      </c>
      <c r="B168" s="171"/>
      <c r="C168" s="172"/>
      <c r="D168" s="104" t="s">
        <v>33</v>
      </c>
      <c r="E168" s="149"/>
      <c r="F168" s="149"/>
      <c r="G168" s="149"/>
      <c r="H168" s="147"/>
      <c r="I168" s="147"/>
    </row>
    <row r="169" spans="1:9" s="35" customFormat="1" x14ac:dyDescent="0.25">
      <c r="A169" s="105" t="s">
        <v>34</v>
      </c>
      <c r="B169" s="106"/>
      <c r="C169" s="104"/>
      <c r="D169" s="107" t="s">
        <v>35</v>
      </c>
      <c r="E169" s="150"/>
      <c r="F169" s="150"/>
      <c r="G169" s="150"/>
      <c r="H169" s="148"/>
      <c r="I169" s="148"/>
    </row>
    <row r="170" spans="1:9" s="35" customFormat="1" ht="25.5" x14ac:dyDescent="0.25">
      <c r="A170" s="185">
        <v>4</v>
      </c>
      <c r="B170" s="186"/>
      <c r="C170" s="187"/>
      <c r="D170" s="95" t="s">
        <v>63</v>
      </c>
      <c r="E170" s="96">
        <f>(E171)</f>
        <v>371</v>
      </c>
      <c r="F170" s="96">
        <f t="shared" ref="F170:G171" si="52">(F171)</f>
        <v>0</v>
      </c>
      <c r="G170" s="96">
        <f t="shared" si="52"/>
        <v>526.13</v>
      </c>
      <c r="H170" s="97">
        <f>(G170/E170*100)</f>
        <v>141.81401617250674</v>
      </c>
      <c r="I170" s="98" t="e">
        <f>(G170/F170*100)</f>
        <v>#DIV/0!</v>
      </c>
    </row>
    <row r="171" spans="1:9" s="35" customFormat="1" ht="38.25" x14ac:dyDescent="0.25">
      <c r="A171" s="167">
        <v>42</v>
      </c>
      <c r="B171" s="168"/>
      <c r="C171" s="169"/>
      <c r="D171" s="68" t="s">
        <v>19</v>
      </c>
      <c r="E171" s="47">
        <f>(E172)</f>
        <v>371</v>
      </c>
      <c r="F171" s="47">
        <f t="shared" si="52"/>
        <v>0</v>
      </c>
      <c r="G171" s="47">
        <f t="shared" si="52"/>
        <v>526.13</v>
      </c>
      <c r="H171" s="89">
        <f t="shared" ref="H171:H172" si="53">(G171/E171*100)</f>
        <v>141.81401617250674</v>
      </c>
      <c r="I171" s="56" t="e">
        <f t="shared" ref="I171:I172" si="54">(G171/F171*100)</f>
        <v>#DIV/0!</v>
      </c>
    </row>
    <row r="172" spans="1:9" s="35" customFormat="1" x14ac:dyDescent="0.25">
      <c r="A172" s="188">
        <v>424</v>
      </c>
      <c r="B172" s="189"/>
      <c r="C172" s="190"/>
      <c r="D172" s="78"/>
      <c r="E172" s="79">
        <f>(E173+E174)</f>
        <v>371</v>
      </c>
      <c r="F172" s="79">
        <f t="shared" ref="F172:G172" si="55">(F173+F174)</f>
        <v>0</v>
      </c>
      <c r="G172" s="79">
        <f t="shared" si="55"/>
        <v>526.13</v>
      </c>
      <c r="H172" s="89">
        <f t="shared" si="53"/>
        <v>141.81401617250674</v>
      </c>
      <c r="I172" s="56" t="e">
        <f t="shared" si="54"/>
        <v>#DIV/0!</v>
      </c>
    </row>
    <row r="173" spans="1:9" s="39" customFormat="1" x14ac:dyDescent="0.25">
      <c r="A173" s="108">
        <v>4241</v>
      </c>
      <c r="B173" s="109"/>
      <c r="C173" s="110"/>
      <c r="D173" s="99" t="s">
        <v>128</v>
      </c>
      <c r="E173" s="100">
        <v>371</v>
      </c>
      <c r="F173" s="101">
        <v>0</v>
      </c>
      <c r="G173" s="101">
        <v>380</v>
      </c>
      <c r="H173" s="102">
        <f t="shared" ref="H173" si="56">(G173/E173*100)</f>
        <v>102.42587601078168</v>
      </c>
      <c r="I173" s="103" t="e">
        <f t="shared" ref="I173" si="57">(G173/F173*100)</f>
        <v>#DIV/0!</v>
      </c>
    </row>
    <row r="174" spans="1:9" s="39" customFormat="1" x14ac:dyDescent="0.25">
      <c r="A174" s="119">
        <v>4241</v>
      </c>
      <c r="B174" s="120"/>
      <c r="C174" s="121"/>
      <c r="D174" s="99" t="s">
        <v>153</v>
      </c>
      <c r="E174" s="123">
        <v>0</v>
      </c>
      <c r="F174" s="124">
        <v>0</v>
      </c>
      <c r="G174" s="124">
        <v>146.13</v>
      </c>
      <c r="H174" s="125"/>
      <c r="I174" s="126"/>
    </row>
    <row r="175" spans="1:9" s="35" customFormat="1" x14ac:dyDescent="0.25">
      <c r="A175" s="170" t="s">
        <v>92</v>
      </c>
      <c r="B175" s="171"/>
      <c r="C175" s="172"/>
      <c r="D175" s="104" t="s">
        <v>33</v>
      </c>
      <c r="E175" s="149"/>
      <c r="F175" s="149"/>
      <c r="G175" s="149"/>
      <c r="H175" s="147"/>
      <c r="I175" s="147"/>
    </row>
    <row r="176" spans="1:9" s="35" customFormat="1" x14ac:dyDescent="0.25">
      <c r="A176" s="105" t="s">
        <v>137</v>
      </c>
      <c r="B176" s="106"/>
      <c r="C176" s="104"/>
      <c r="D176" s="107" t="s">
        <v>140</v>
      </c>
      <c r="E176" s="150"/>
      <c r="F176" s="150"/>
      <c r="G176" s="150"/>
      <c r="H176" s="148"/>
      <c r="I176" s="148"/>
    </row>
    <row r="177" spans="1:9" s="35" customFormat="1" ht="25.5" x14ac:dyDescent="0.25">
      <c r="A177" s="185">
        <v>4</v>
      </c>
      <c r="B177" s="186"/>
      <c r="C177" s="187"/>
      <c r="D177" s="95" t="s">
        <v>63</v>
      </c>
      <c r="E177" s="96">
        <f>(E178)</f>
        <v>36434.11</v>
      </c>
      <c r="F177" s="96">
        <f t="shared" ref="F177:G179" si="58">(F178)</f>
        <v>0</v>
      </c>
      <c r="G177" s="96">
        <f t="shared" si="58"/>
        <v>0</v>
      </c>
      <c r="H177" s="97">
        <f>(G177/E177*100)</f>
        <v>0</v>
      </c>
      <c r="I177" s="98" t="e">
        <f>(G177/F177*100)</f>
        <v>#DIV/0!</v>
      </c>
    </row>
    <row r="178" spans="1:9" s="35" customFormat="1" ht="38.25" x14ac:dyDescent="0.25">
      <c r="A178" s="182">
        <v>42</v>
      </c>
      <c r="B178" s="183"/>
      <c r="C178" s="184"/>
      <c r="D178" s="95" t="s">
        <v>19</v>
      </c>
      <c r="E178" s="96">
        <f>(E179)</f>
        <v>36434.11</v>
      </c>
      <c r="F178" s="96">
        <f t="shared" si="58"/>
        <v>0</v>
      </c>
      <c r="G178" s="96">
        <f t="shared" si="58"/>
        <v>0</v>
      </c>
      <c r="H178" s="97">
        <f t="shared" ref="H178:H179" si="59">(G178/E178*100)</f>
        <v>0</v>
      </c>
      <c r="I178" s="98" t="e">
        <f t="shared" ref="I178:I179" si="60">(G178/F178*100)</f>
        <v>#DIV/0!</v>
      </c>
    </row>
    <row r="179" spans="1:9" s="35" customFormat="1" x14ac:dyDescent="0.25">
      <c r="A179" s="188">
        <v>421</v>
      </c>
      <c r="B179" s="189"/>
      <c r="C179" s="190"/>
      <c r="D179" s="78"/>
      <c r="E179" s="87">
        <f>(E180)</f>
        <v>36434.11</v>
      </c>
      <c r="F179" s="87">
        <f t="shared" si="58"/>
        <v>0</v>
      </c>
      <c r="G179" s="87">
        <f t="shared" si="58"/>
        <v>0</v>
      </c>
      <c r="H179" s="97">
        <f t="shared" si="59"/>
        <v>0</v>
      </c>
      <c r="I179" s="98" t="e">
        <f t="shared" si="60"/>
        <v>#DIV/0!</v>
      </c>
    </row>
    <row r="180" spans="1:9" s="39" customFormat="1" x14ac:dyDescent="0.25">
      <c r="A180" s="108">
        <v>4214</v>
      </c>
      <c r="B180" s="109"/>
      <c r="C180" s="110"/>
      <c r="D180" s="99" t="s">
        <v>138</v>
      </c>
      <c r="E180" s="100">
        <v>36434.11</v>
      </c>
      <c r="F180" s="101">
        <v>0</v>
      </c>
      <c r="G180" s="101">
        <v>0</v>
      </c>
      <c r="H180" s="102">
        <f t="shared" ref="H180" si="61">(G180/E180*100)</f>
        <v>0</v>
      </c>
      <c r="I180" s="103" t="e">
        <f t="shared" ref="I180" si="62">(G180/F180*100)</f>
        <v>#DIV/0!</v>
      </c>
    </row>
    <row r="181" spans="1:9" s="35" customFormat="1" x14ac:dyDescent="0.25">
      <c r="A181" s="161" t="s">
        <v>98</v>
      </c>
      <c r="B181" s="162"/>
      <c r="C181" s="163"/>
      <c r="D181" s="53" t="s">
        <v>33</v>
      </c>
      <c r="E181" s="143"/>
      <c r="F181" s="143"/>
      <c r="G181" s="143"/>
      <c r="H181" s="145"/>
      <c r="I181" s="145"/>
    </row>
    <row r="182" spans="1:9" s="35" customFormat="1" x14ac:dyDescent="0.25">
      <c r="A182" s="42" t="s">
        <v>97</v>
      </c>
      <c r="B182" s="52"/>
      <c r="C182" s="53"/>
      <c r="D182" s="44" t="s">
        <v>118</v>
      </c>
      <c r="E182" s="144"/>
      <c r="F182" s="144"/>
      <c r="G182" s="144"/>
      <c r="H182" s="146"/>
      <c r="I182" s="146"/>
    </row>
    <row r="183" spans="1:9" s="35" customFormat="1" x14ac:dyDescent="0.25">
      <c r="A183" s="164">
        <v>3</v>
      </c>
      <c r="B183" s="165"/>
      <c r="C183" s="166"/>
      <c r="D183" s="54" t="s">
        <v>36</v>
      </c>
      <c r="E183" s="47">
        <f t="shared" ref="E183:G185" si="63">(E184)</f>
        <v>0</v>
      </c>
      <c r="F183" s="47">
        <f t="shared" si="63"/>
        <v>950</v>
      </c>
      <c r="G183" s="47">
        <f t="shared" si="63"/>
        <v>550</v>
      </c>
      <c r="H183" s="89" t="e">
        <f>(G183/E183*100)</f>
        <v>#DIV/0!</v>
      </c>
      <c r="I183" s="56">
        <f>(G183/F183*100)</f>
        <v>57.894736842105267</v>
      </c>
    </row>
    <row r="184" spans="1:9" s="35" customFormat="1" x14ac:dyDescent="0.25">
      <c r="A184" s="167">
        <v>32</v>
      </c>
      <c r="B184" s="168"/>
      <c r="C184" s="169"/>
      <c r="D184" s="54" t="s">
        <v>16</v>
      </c>
      <c r="E184" s="47">
        <f t="shared" si="63"/>
        <v>0</v>
      </c>
      <c r="F184" s="47">
        <f t="shared" si="63"/>
        <v>950</v>
      </c>
      <c r="G184" s="47">
        <f t="shared" si="63"/>
        <v>550</v>
      </c>
      <c r="H184" s="89" t="e">
        <f t="shared" ref="H184:H186" si="64">(G184/E184*100)</f>
        <v>#DIV/0!</v>
      </c>
      <c r="I184" s="56">
        <f t="shared" ref="I184:I186" si="65">(G184/F184*100)</f>
        <v>57.894736842105267</v>
      </c>
    </row>
    <row r="185" spans="1:9" s="35" customFormat="1" x14ac:dyDescent="0.25">
      <c r="A185" s="167">
        <v>323</v>
      </c>
      <c r="B185" s="168"/>
      <c r="C185" s="169"/>
      <c r="D185" s="54" t="s">
        <v>58</v>
      </c>
      <c r="E185" s="47">
        <f t="shared" si="63"/>
        <v>0</v>
      </c>
      <c r="F185" s="47">
        <f t="shared" si="63"/>
        <v>950</v>
      </c>
      <c r="G185" s="47">
        <f t="shared" si="63"/>
        <v>550</v>
      </c>
      <c r="H185" s="89" t="e">
        <f t="shared" si="64"/>
        <v>#DIV/0!</v>
      </c>
      <c r="I185" s="56">
        <f t="shared" si="65"/>
        <v>57.894736842105267</v>
      </c>
    </row>
    <row r="186" spans="1:9" s="39" customFormat="1" x14ac:dyDescent="0.25">
      <c r="A186" s="173">
        <v>3231</v>
      </c>
      <c r="B186" s="174"/>
      <c r="C186" s="175"/>
      <c r="D186" s="31" t="s">
        <v>67</v>
      </c>
      <c r="E186" s="86">
        <v>0</v>
      </c>
      <c r="F186" s="48">
        <v>950</v>
      </c>
      <c r="G186" s="48">
        <v>550</v>
      </c>
      <c r="H186" s="90" t="e">
        <f t="shared" si="64"/>
        <v>#DIV/0!</v>
      </c>
      <c r="I186" s="57">
        <f t="shared" si="65"/>
        <v>57.894736842105267</v>
      </c>
    </row>
    <row r="187" spans="1:9" s="35" customFormat="1" ht="25.5" x14ac:dyDescent="0.25">
      <c r="A187" s="161" t="s">
        <v>99</v>
      </c>
      <c r="B187" s="162"/>
      <c r="C187" s="163"/>
      <c r="D187" s="53" t="s">
        <v>100</v>
      </c>
      <c r="E187" s="143"/>
      <c r="F187" s="143"/>
      <c r="G187" s="143"/>
      <c r="H187" s="145"/>
      <c r="I187" s="145"/>
    </row>
    <row r="188" spans="1:9" s="35" customFormat="1" ht="25.5" x14ac:dyDescent="0.25">
      <c r="A188" s="161" t="s">
        <v>101</v>
      </c>
      <c r="B188" s="162"/>
      <c r="C188" s="163"/>
      <c r="D188" s="53" t="s">
        <v>100</v>
      </c>
      <c r="E188" s="151"/>
      <c r="F188" s="151"/>
      <c r="G188" s="151"/>
      <c r="H188" s="152"/>
      <c r="I188" s="152"/>
    </row>
    <row r="189" spans="1:9" s="35" customFormat="1" x14ac:dyDescent="0.25">
      <c r="A189" s="42" t="s">
        <v>102</v>
      </c>
      <c r="B189" s="52"/>
      <c r="C189" s="53"/>
      <c r="D189" s="44" t="s">
        <v>119</v>
      </c>
      <c r="E189" s="144"/>
      <c r="F189" s="144"/>
      <c r="G189" s="144"/>
      <c r="H189" s="146"/>
      <c r="I189" s="146"/>
    </row>
    <row r="190" spans="1:9" s="35" customFormat="1" x14ac:dyDescent="0.25">
      <c r="A190" s="164">
        <v>3</v>
      </c>
      <c r="B190" s="165"/>
      <c r="C190" s="166"/>
      <c r="D190" s="54" t="s">
        <v>36</v>
      </c>
      <c r="E190" s="47">
        <f t="shared" ref="E190:G192" si="66">(E191)</f>
        <v>32596.99</v>
      </c>
      <c r="F190" s="47">
        <f t="shared" si="66"/>
        <v>30000</v>
      </c>
      <c r="G190" s="47">
        <f t="shared" si="66"/>
        <v>26420.62</v>
      </c>
      <c r="H190" s="89">
        <f>(G190/E190*100)</f>
        <v>81.052330291845948</v>
      </c>
      <c r="I190" s="56">
        <f>(G190/F190*100)</f>
        <v>88.068733333333327</v>
      </c>
    </row>
    <row r="191" spans="1:9" s="35" customFormat="1" x14ac:dyDescent="0.25">
      <c r="A191" s="167">
        <v>37</v>
      </c>
      <c r="B191" s="168"/>
      <c r="C191" s="169"/>
      <c r="D191" s="54" t="s">
        <v>105</v>
      </c>
      <c r="E191" s="47">
        <f t="shared" si="66"/>
        <v>32596.99</v>
      </c>
      <c r="F191" s="47">
        <f t="shared" si="66"/>
        <v>30000</v>
      </c>
      <c r="G191" s="47">
        <f t="shared" si="66"/>
        <v>26420.62</v>
      </c>
      <c r="H191" s="89">
        <f t="shared" ref="H191:H193" si="67">(G191/E191*100)</f>
        <v>81.052330291845948</v>
      </c>
      <c r="I191" s="56">
        <f t="shared" ref="I191:I193" si="68">(G191/F191*100)</f>
        <v>88.068733333333327</v>
      </c>
    </row>
    <row r="192" spans="1:9" s="35" customFormat="1" x14ac:dyDescent="0.25">
      <c r="A192" s="167">
        <v>372</v>
      </c>
      <c r="B192" s="168"/>
      <c r="C192" s="169"/>
      <c r="D192" s="54" t="s">
        <v>103</v>
      </c>
      <c r="E192" s="47">
        <f t="shared" si="66"/>
        <v>32596.99</v>
      </c>
      <c r="F192" s="47">
        <f t="shared" si="66"/>
        <v>30000</v>
      </c>
      <c r="G192" s="47">
        <f t="shared" si="66"/>
        <v>26420.62</v>
      </c>
      <c r="H192" s="89">
        <f t="shared" si="67"/>
        <v>81.052330291845948</v>
      </c>
      <c r="I192" s="56">
        <f t="shared" si="68"/>
        <v>88.068733333333327</v>
      </c>
    </row>
    <row r="193" spans="1:9" s="39" customFormat="1" x14ac:dyDescent="0.25">
      <c r="A193" s="173">
        <v>3722</v>
      </c>
      <c r="B193" s="174"/>
      <c r="C193" s="175"/>
      <c r="D193" s="31" t="s">
        <v>104</v>
      </c>
      <c r="E193" s="86">
        <v>32596.99</v>
      </c>
      <c r="F193" s="48">
        <v>30000</v>
      </c>
      <c r="G193" s="48">
        <v>26420.62</v>
      </c>
      <c r="H193" s="90">
        <f t="shared" si="67"/>
        <v>81.052330291845948</v>
      </c>
      <c r="I193" s="57">
        <f t="shared" si="68"/>
        <v>88.068733333333327</v>
      </c>
    </row>
    <row r="194" spans="1:9" s="35" customFormat="1" ht="25.5" x14ac:dyDescent="0.25">
      <c r="A194" s="161" t="s">
        <v>106</v>
      </c>
      <c r="B194" s="162"/>
      <c r="C194" s="163"/>
      <c r="D194" s="53" t="s">
        <v>107</v>
      </c>
      <c r="E194" s="143"/>
      <c r="F194" s="143"/>
      <c r="G194" s="143"/>
      <c r="H194" s="145"/>
      <c r="I194" s="145"/>
    </row>
    <row r="195" spans="1:9" s="35" customFormat="1" x14ac:dyDescent="0.25">
      <c r="A195" s="42" t="s">
        <v>121</v>
      </c>
      <c r="B195" s="65"/>
      <c r="C195" s="66"/>
      <c r="D195" s="66" t="s">
        <v>123</v>
      </c>
      <c r="E195" s="151"/>
      <c r="F195" s="151"/>
      <c r="G195" s="151"/>
      <c r="H195" s="152"/>
      <c r="I195" s="152"/>
    </row>
    <row r="196" spans="1:9" s="35" customFormat="1" x14ac:dyDescent="0.25">
      <c r="A196" s="42" t="s">
        <v>110</v>
      </c>
      <c r="B196" s="65"/>
      <c r="C196" s="66"/>
      <c r="D196" s="66"/>
      <c r="E196" s="144"/>
      <c r="F196" s="144"/>
      <c r="G196" s="144"/>
      <c r="H196" s="146"/>
      <c r="I196" s="146"/>
    </row>
    <row r="197" spans="1:9" s="35" customFormat="1" x14ac:dyDescent="0.25">
      <c r="A197" s="164">
        <v>3</v>
      </c>
      <c r="B197" s="165"/>
      <c r="C197" s="166"/>
      <c r="D197" s="67" t="s">
        <v>36</v>
      </c>
      <c r="E197" s="47">
        <f t="shared" ref="E197:G199" si="69">(E198)</f>
        <v>614.80999999999995</v>
      </c>
      <c r="F197" s="47">
        <f t="shared" si="69"/>
        <v>700</v>
      </c>
      <c r="G197" s="47">
        <f t="shared" si="69"/>
        <v>654.22</v>
      </c>
      <c r="H197" s="89">
        <f>(G197/E197*100)</f>
        <v>106.41011044062394</v>
      </c>
      <c r="I197" s="56">
        <f>(G197/F197*100)</f>
        <v>93.46</v>
      </c>
    </row>
    <row r="198" spans="1:9" s="35" customFormat="1" x14ac:dyDescent="0.25">
      <c r="A198" s="167">
        <v>32</v>
      </c>
      <c r="B198" s="168"/>
      <c r="C198" s="169"/>
      <c r="D198" s="67" t="s">
        <v>16</v>
      </c>
      <c r="E198" s="47">
        <f t="shared" si="69"/>
        <v>614.80999999999995</v>
      </c>
      <c r="F198" s="47">
        <f t="shared" si="69"/>
        <v>700</v>
      </c>
      <c r="G198" s="47">
        <f t="shared" si="69"/>
        <v>654.22</v>
      </c>
      <c r="H198" s="89">
        <f t="shared" ref="H198:H200" si="70">(G198/E198*100)</f>
        <v>106.41011044062394</v>
      </c>
      <c r="I198" s="56">
        <f t="shared" ref="I198:I200" si="71">(G198/F198*100)</f>
        <v>93.46</v>
      </c>
    </row>
    <row r="199" spans="1:9" s="35" customFormat="1" x14ac:dyDescent="0.25">
      <c r="A199" s="62">
        <v>322</v>
      </c>
      <c r="B199" s="63"/>
      <c r="C199" s="64"/>
      <c r="D199" s="33" t="s">
        <v>70</v>
      </c>
      <c r="E199" s="47">
        <f t="shared" si="69"/>
        <v>614.80999999999995</v>
      </c>
      <c r="F199" s="47">
        <f t="shared" si="69"/>
        <v>700</v>
      </c>
      <c r="G199" s="47">
        <f t="shared" si="69"/>
        <v>654.22</v>
      </c>
      <c r="H199" s="89">
        <f t="shared" si="70"/>
        <v>106.41011044062394</v>
      </c>
      <c r="I199" s="56">
        <f t="shared" si="71"/>
        <v>93.46</v>
      </c>
    </row>
    <row r="200" spans="1:9" s="39" customFormat="1" x14ac:dyDescent="0.25">
      <c r="A200" s="173">
        <v>3222</v>
      </c>
      <c r="B200" s="174"/>
      <c r="C200" s="175"/>
      <c r="D200" s="31" t="s">
        <v>52</v>
      </c>
      <c r="E200" s="86">
        <v>614.80999999999995</v>
      </c>
      <c r="F200" s="48">
        <v>700</v>
      </c>
      <c r="G200" s="48">
        <v>654.22</v>
      </c>
      <c r="H200" s="90">
        <f t="shared" si="70"/>
        <v>106.41011044062394</v>
      </c>
      <c r="I200" s="57">
        <f t="shared" si="71"/>
        <v>93.46</v>
      </c>
    </row>
    <row r="201" spans="1:9" s="35" customFormat="1" ht="25.5" x14ac:dyDescent="0.25">
      <c r="A201" s="161" t="s">
        <v>108</v>
      </c>
      <c r="B201" s="162"/>
      <c r="C201" s="163"/>
      <c r="D201" s="75" t="s">
        <v>139</v>
      </c>
      <c r="E201" s="143"/>
      <c r="F201" s="143"/>
      <c r="G201" s="143"/>
      <c r="H201" s="145"/>
      <c r="I201" s="145"/>
    </row>
    <row r="202" spans="1:9" s="35" customFormat="1" x14ac:dyDescent="0.25">
      <c r="A202" s="42" t="s">
        <v>97</v>
      </c>
      <c r="B202" s="74"/>
      <c r="C202" s="75"/>
      <c r="D202" s="44" t="s">
        <v>118</v>
      </c>
      <c r="E202" s="144"/>
      <c r="F202" s="144"/>
      <c r="G202" s="144"/>
      <c r="H202" s="146"/>
      <c r="I202" s="146"/>
    </row>
    <row r="203" spans="1:9" s="35" customFormat="1" x14ac:dyDescent="0.25">
      <c r="A203" s="164">
        <v>3</v>
      </c>
      <c r="B203" s="165"/>
      <c r="C203" s="166"/>
      <c r="D203" s="68" t="s">
        <v>36</v>
      </c>
      <c r="E203" s="47">
        <f>(E204)</f>
        <v>1319.88</v>
      </c>
      <c r="F203" s="47">
        <f t="shared" ref="F203:G203" si="72">(F204)</f>
        <v>0</v>
      </c>
      <c r="G203" s="47">
        <f t="shared" si="72"/>
        <v>0</v>
      </c>
      <c r="H203" s="89">
        <f>(G203/E203*100)</f>
        <v>0</v>
      </c>
      <c r="I203" s="56" t="e">
        <f>(G203/F203*100)</f>
        <v>#DIV/0!</v>
      </c>
    </row>
    <row r="204" spans="1:9" s="35" customFormat="1" x14ac:dyDescent="0.25">
      <c r="A204" s="167">
        <v>31</v>
      </c>
      <c r="B204" s="168"/>
      <c r="C204" s="169"/>
      <c r="D204" s="68" t="s">
        <v>37</v>
      </c>
      <c r="E204" s="47">
        <f>(E205+E207)</f>
        <v>1319.88</v>
      </c>
      <c r="F204" s="47">
        <f t="shared" ref="F204:G204" si="73">(F205+F207)</f>
        <v>0</v>
      </c>
      <c r="G204" s="47">
        <f t="shared" si="73"/>
        <v>0</v>
      </c>
      <c r="H204" s="89">
        <f t="shared" ref="H204:H208" si="74">(G204/E204*100)</f>
        <v>0</v>
      </c>
      <c r="I204" s="56" t="e">
        <f t="shared" ref="I204:I208" si="75">(G204/F204*100)</f>
        <v>#DIV/0!</v>
      </c>
    </row>
    <row r="205" spans="1:9" s="35" customFormat="1" x14ac:dyDescent="0.25">
      <c r="A205" s="36">
        <v>311</v>
      </c>
      <c r="B205" s="69"/>
      <c r="C205" s="70"/>
      <c r="D205" s="68" t="s">
        <v>38</v>
      </c>
      <c r="E205" s="47">
        <f>(E206)</f>
        <v>1132.95</v>
      </c>
      <c r="F205" s="47">
        <f t="shared" ref="F205:G205" si="76">(F206)</f>
        <v>0</v>
      </c>
      <c r="G205" s="47">
        <f t="shared" si="76"/>
        <v>0</v>
      </c>
      <c r="H205" s="89">
        <f t="shared" si="74"/>
        <v>0</v>
      </c>
      <c r="I205" s="56" t="e">
        <f t="shared" si="75"/>
        <v>#DIV/0!</v>
      </c>
    </row>
    <row r="206" spans="1:9" s="39" customFormat="1" x14ac:dyDescent="0.25">
      <c r="A206" s="34">
        <v>3111</v>
      </c>
      <c r="B206" s="72"/>
      <c r="C206" s="73"/>
      <c r="D206" s="31" t="s">
        <v>38</v>
      </c>
      <c r="E206" s="86">
        <v>1132.95</v>
      </c>
      <c r="F206" s="48">
        <v>0</v>
      </c>
      <c r="G206" s="48">
        <v>0</v>
      </c>
      <c r="H206" s="90">
        <f t="shared" si="74"/>
        <v>0</v>
      </c>
      <c r="I206" s="57" t="e">
        <f t="shared" si="75"/>
        <v>#DIV/0!</v>
      </c>
    </row>
    <row r="207" spans="1:9" s="35" customFormat="1" x14ac:dyDescent="0.25">
      <c r="A207" s="36">
        <v>313</v>
      </c>
      <c r="B207" s="69"/>
      <c r="C207" s="70"/>
      <c r="D207" s="68" t="s">
        <v>42</v>
      </c>
      <c r="E207" s="47">
        <f>(E208)</f>
        <v>186.93</v>
      </c>
      <c r="F207" s="47">
        <f t="shared" ref="F207:G207" si="77">(F208)</f>
        <v>0</v>
      </c>
      <c r="G207" s="47">
        <f t="shared" si="77"/>
        <v>0</v>
      </c>
      <c r="H207" s="89">
        <f t="shared" si="74"/>
        <v>0</v>
      </c>
      <c r="I207" s="56" t="e">
        <f t="shared" si="75"/>
        <v>#DIV/0!</v>
      </c>
    </row>
    <row r="208" spans="1:9" s="39" customFormat="1" x14ac:dyDescent="0.25">
      <c r="A208" s="34">
        <v>3132</v>
      </c>
      <c r="B208" s="72"/>
      <c r="C208" s="73"/>
      <c r="D208" s="31" t="s">
        <v>43</v>
      </c>
      <c r="E208" s="86">
        <v>186.93</v>
      </c>
      <c r="F208" s="48">
        <v>0</v>
      </c>
      <c r="G208" s="48">
        <v>0</v>
      </c>
      <c r="H208" s="90">
        <f t="shared" si="74"/>
        <v>0</v>
      </c>
      <c r="I208" s="57" t="e">
        <f t="shared" si="75"/>
        <v>#DIV/0!</v>
      </c>
    </row>
    <row r="209" spans="1:9" s="35" customFormat="1" ht="25.5" x14ac:dyDescent="0.25">
      <c r="A209" s="161" t="s">
        <v>108</v>
      </c>
      <c r="B209" s="162"/>
      <c r="C209" s="163"/>
      <c r="D209" s="75" t="s">
        <v>139</v>
      </c>
      <c r="E209" s="143"/>
      <c r="F209" s="143"/>
      <c r="G209" s="143"/>
      <c r="H209" s="145"/>
      <c r="I209" s="145"/>
    </row>
    <row r="210" spans="1:9" s="35" customFormat="1" x14ac:dyDescent="0.25">
      <c r="A210" s="42" t="s">
        <v>110</v>
      </c>
      <c r="B210" s="74"/>
      <c r="C210" s="75"/>
      <c r="D210" s="44" t="s">
        <v>118</v>
      </c>
      <c r="E210" s="144"/>
      <c r="F210" s="144"/>
      <c r="G210" s="144"/>
      <c r="H210" s="146"/>
      <c r="I210" s="146"/>
    </row>
    <row r="211" spans="1:9" s="35" customFormat="1" x14ac:dyDescent="0.25">
      <c r="A211" s="164">
        <v>3</v>
      </c>
      <c r="B211" s="165"/>
      <c r="C211" s="166"/>
      <c r="D211" s="68" t="s">
        <v>36</v>
      </c>
      <c r="E211" s="47">
        <f>(E212+E219)</f>
        <v>17254.43</v>
      </c>
      <c r="F211" s="47">
        <f t="shared" ref="F211:G211" si="78">(F212+F219)</f>
        <v>0</v>
      </c>
      <c r="G211" s="47">
        <f t="shared" si="78"/>
        <v>0</v>
      </c>
      <c r="H211" s="89">
        <f>(G211/E211*100)</f>
        <v>0</v>
      </c>
      <c r="I211" s="56" t="e">
        <f>(G211/F211*100)</f>
        <v>#DIV/0!</v>
      </c>
    </row>
    <row r="212" spans="1:9" s="35" customFormat="1" x14ac:dyDescent="0.25">
      <c r="A212" s="167">
        <v>31</v>
      </c>
      <c r="B212" s="168"/>
      <c r="C212" s="169"/>
      <c r="D212" s="68" t="s">
        <v>37</v>
      </c>
      <c r="E212" s="47">
        <f>(E213+E215+E217)</f>
        <v>13561.23</v>
      </c>
      <c r="F212" s="47">
        <f t="shared" ref="F212:G212" si="79">(F213+F215+F217)</f>
        <v>0</v>
      </c>
      <c r="G212" s="47">
        <f t="shared" si="79"/>
        <v>0</v>
      </c>
      <c r="H212" s="89">
        <f t="shared" ref="H212:H222" si="80">(G212/E212*100)</f>
        <v>0</v>
      </c>
      <c r="I212" s="56" t="e">
        <f t="shared" ref="I212:I222" si="81">(G212/F212*100)</f>
        <v>#DIV/0!</v>
      </c>
    </row>
    <row r="213" spans="1:9" s="35" customFormat="1" x14ac:dyDescent="0.25">
      <c r="A213" s="36">
        <v>311</v>
      </c>
      <c r="B213" s="69"/>
      <c r="C213" s="70"/>
      <c r="D213" s="68" t="s">
        <v>38</v>
      </c>
      <c r="E213" s="47">
        <f>(E214)</f>
        <v>10868.02</v>
      </c>
      <c r="F213" s="47">
        <f t="shared" ref="F213:G213" si="82">(F214)</f>
        <v>0</v>
      </c>
      <c r="G213" s="47">
        <f t="shared" si="82"/>
        <v>0</v>
      </c>
      <c r="H213" s="89">
        <f t="shared" si="80"/>
        <v>0</v>
      </c>
      <c r="I213" s="56" t="e">
        <f t="shared" si="81"/>
        <v>#DIV/0!</v>
      </c>
    </row>
    <row r="214" spans="1:9" s="39" customFormat="1" x14ac:dyDescent="0.25">
      <c r="A214" s="34">
        <v>3111</v>
      </c>
      <c r="B214" s="72"/>
      <c r="C214" s="73"/>
      <c r="D214" s="31" t="s">
        <v>38</v>
      </c>
      <c r="E214" s="86">
        <v>10868.02</v>
      </c>
      <c r="F214" s="48">
        <v>0</v>
      </c>
      <c r="G214" s="48">
        <v>0</v>
      </c>
      <c r="H214" s="90">
        <f t="shared" si="80"/>
        <v>0</v>
      </c>
      <c r="I214" s="57" t="e">
        <f t="shared" si="81"/>
        <v>#DIV/0!</v>
      </c>
    </row>
    <row r="215" spans="1:9" s="35" customFormat="1" x14ac:dyDescent="0.25">
      <c r="A215" s="36">
        <v>312</v>
      </c>
      <c r="B215" s="69"/>
      <c r="C215" s="70"/>
      <c r="D215" s="68" t="s">
        <v>41</v>
      </c>
      <c r="E215" s="47">
        <f>(E216)</f>
        <v>900</v>
      </c>
      <c r="F215" s="47">
        <f t="shared" ref="F215:G215" si="83">(F216)</f>
        <v>0</v>
      </c>
      <c r="G215" s="47">
        <f t="shared" si="83"/>
        <v>0</v>
      </c>
      <c r="H215" s="89">
        <f t="shared" si="80"/>
        <v>0</v>
      </c>
      <c r="I215" s="56" t="e">
        <f t="shared" si="81"/>
        <v>#DIV/0!</v>
      </c>
    </row>
    <row r="216" spans="1:9" s="39" customFormat="1" x14ac:dyDescent="0.25">
      <c r="A216" s="34">
        <v>3121</v>
      </c>
      <c r="B216" s="72"/>
      <c r="C216" s="73"/>
      <c r="D216" s="31" t="s">
        <v>41</v>
      </c>
      <c r="E216" s="86">
        <v>900</v>
      </c>
      <c r="F216" s="48">
        <v>0</v>
      </c>
      <c r="G216" s="48">
        <v>0</v>
      </c>
      <c r="H216" s="90">
        <f t="shared" si="80"/>
        <v>0</v>
      </c>
      <c r="I216" s="57" t="e">
        <f t="shared" si="81"/>
        <v>#DIV/0!</v>
      </c>
    </row>
    <row r="217" spans="1:9" s="35" customFormat="1" x14ac:dyDescent="0.25">
      <c r="A217" s="36">
        <v>313</v>
      </c>
      <c r="B217" s="69"/>
      <c r="C217" s="70"/>
      <c r="D217" s="68" t="s">
        <v>42</v>
      </c>
      <c r="E217" s="47">
        <f>(E218)</f>
        <v>1793.21</v>
      </c>
      <c r="F217" s="47">
        <f t="shared" ref="F217:G217" si="84">(F218)</f>
        <v>0</v>
      </c>
      <c r="G217" s="47">
        <f t="shared" si="84"/>
        <v>0</v>
      </c>
      <c r="H217" s="89">
        <f t="shared" si="80"/>
        <v>0</v>
      </c>
      <c r="I217" s="56" t="e">
        <f t="shared" si="81"/>
        <v>#DIV/0!</v>
      </c>
    </row>
    <row r="218" spans="1:9" s="39" customFormat="1" x14ac:dyDescent="0.25">
      <c r="A218" s="34">
        <v>3132</v>
      </c>
      <c r="B218" s="72"/>
      <c r="C218" s="73"/>
      <c r="D218" s="31" t="s">
        <v>43</v>
      </c>
      <c r="E218" s="86">
        <v>1793.21</v>
      </c>
      <c r="F218" s="48">
        <v>0</v>
      </c>
      <c r="G218" s="48">
        <v>0</v>
      </c>
      <c r="H218" s="90">
        <f t="shared" si="80"/>
        <v>0</v>
      </c>
      <c r="I218" s="57" t="e">
        <f t="shared" si="81"/>
        <v>#DIV/0!</v>
      </c>
    </row>
    <row r="219" spans="1:9" s="35" customFormat="1" x14ac:dyDescent="0.25">
      <c r="A219" s="167">
        <v>32</v>
      </c>
      <c r="B219" s="168"/>
      <c r="C219" s="169"/>
      <c r="D219" s="68" t="s">
        <v>16</v>
      </c>
      <c r="E219" s="47">
        <f>(E220)</f>
        <v>3693.2</v>
      </c>
      <c r="F219" s="47">
        <f t="shared" ref="F219:G219" si="85">(F220)</f>
        <v>0</v>
      </c>
      <c r="G219" s="47">
        <f t="shared" si="85"/>
        <v>0</v>
      </c>
      <c r="H219" s="89">
        <f t="shared" si="80"/>
        <v>0</v>
      </c>
      <c r="I219" s="56" t="e">
        <f t="shared" si="81"/>
        <v>#DIV/0!</v>
      </c>
    </row>
    <row r="220" spans="1:9" x14ac:dyDescent="0.25">
      <c r="A220" s="167">
        <v>321</v>
      </c>
      <c r="B220" s="168"/>
      <c r="C220" s="169"/>
      <c r="D220" s="68" t="s">
        <v>49</v>
      </c>
      <c r="E220" s="47">
        <f>(E221+E222)</f>
        <v>3693.2</v>
      </c>
      <c r="F220" s="47">
        <f t="shared" ref="F220:G220" si="86">(F221+F222)</f>
        <v>0</v>
      </c>
      <c r="G220" s="47">
        <f t="shared" si="86"/>
        <v>0</v>
      </c>
      <c r="H220" s="89">
        <f t="shared" si="80"/>
        <v>0</v>
      </c>
      <c r="I220" s="56" t="e">
        <f t="shared" si="81"/>
        <v>#DIV/0!</v>
      </c>
    </row>
    <row r="221" spans="1:9" s="39" customFormat="1" x14ac:dyDescent="0.25">
      <c r="A221" s="173">
        <v>3211</v>
      </c>
      <c r="B221" s="174"/>
      <c r="C221" s="175"/>
      <c r="D221" s="31" t="s">
        <v>76</v>
      </c>
      <c r="E221" s="86">
        <v>26.54</v>
      </c>
      <c r="F221" s="48">
        <v>0</v>
      </c>
      <c r="G221" s="48">
        <v>0</v>
      </c>
      <c r="H221" s="90">
        <f t="shared" si="80"/>
        <v>0</v>
      </c>
      <c r="I221" s="57" t="e">
        <f t="shared" si="81"/>
        <v>#DIV/0!</v>
      </c>
    </row>
    <row r="222" spans="1:9" s="39" customFormat="1" x14ac:dyDescent="0.25">
      <c r="A222" s="173">
        <v>3212</v>
      </c>
      <c r="B222" s="174"/>
      <c r="C222" s="175"/>
      <c r="D222" s="31" t="s">
        <v>77</v>
      </c>
      <c r="E222" s="86">
        <v>3666.66</v>
      </c>
      <c r="F222" s="48">
        <v>0</v>
      </c>
      <c r="G222" s="48">
        <v>0</v>
      </c>
      <c r="H222" s="90">
        <f t="shared" si="80"/>
        <v>0</v>
      </c>
      <c r="I222" s="57" t="e">
        <f t="shared" si="81"/>
        <v>#DIV/0!</v>
      </c>
    </row>
    <row r="223" spans="1:9" s="35" customFormat="1" ht="25.5" x14ac:dyDescent="0.25">
      <c r="A223" s="161" t="s">
        <v>108</v>
      </c>
      <c r="B223" s="162"/>
      <c r="C223" s="163"/>
      <c r="D223" s="53" t="s">
        <v>109</v>
      </c>
      <c r="E223" s="143"/>
      <c r="F223" s="143"/>
      <c r="G223" s="143"/>
      <c r="H223" s="145"/>
      <c r="I223" s="145"/>
    </row>
    <row r="224" spans="1:9" s="35" customFormat="1" x14ac:dyDescent="0.25">
      <c r="A224" s="42" t="s">
        <v>97</v>
      </c>
      <c r="B224" s="52"/>
      <c r="C224" s="53"/>
      <c r="D224" s="44" t="s">
        <v>118</v>
      </c>
      <c r="E224" s="144"/>
      <c r="F224" s="144"/>
      <c r="G224" s="144"/>
      <c r="H224" s="146"/>
      <c r="I224" s="146"/>
    </row>
    <row r="225" spans="1:9" s="35" customFormat="1" x14ac:dyDescent="0.25">
      <c r="A225" s="164">
        <v>3</v>
      </c>
      <c r="B225" s="165"/>
      <c r="C225" s="166"/>
      <c r="D225" s="54" t="s">
        <v>36</v>
      </c>
      <c r="E225" s="47">
        <f>(E226)</f>
        <v>0</v>
      </c>
      <c r="F225" s="47">
        <f>(F226)</f>
        <v>272.89</v>
      </c>
      <c r="G225" s="47">
        <f>(G226)</f>
        <v>272.89</v>
      </c>
      <c r="H225" s="89" t="e">
        <f>(G225/E225*100)</f>
        <v>#DIV/0!</v>
      </c>
      <c r="I225" s="56">
        <f>(G225/F225*100)</f>
        <v>100</v>
      </c>
    </row>
    <row r="226" spans="1:9" s="35" customFormat="1" x14ac:dyDescent="0.25">
      <c r="A226" s="167">
        <v>31</v>
      </c>
      <c r="B226" s="168"/>
      <c r="C226" s="169"/>
      <c r="D226" s="54" t="s">
        <v>37</v>
      </c>
      <c r="E226" s="47">
        <f>(E227+E229+E231)</f>
        <v>0</v>
      </c>
      <c r="F226" s="47">
        <f>(F227+F229+F231)</f>
        <v>272.89</v>
      </c>
      <c r="G226" s="47">
        <f>(G227+G229+G231)</f>
        <v>272.89</v>
      </c>
      <c r="H226" s="89" t="e">
        <f t="shared" ref="H226:H232" si="87">(G226/E226*100)</f>
        <v>#DIV/0!</v>
      </c>
      <c r="I226" s="56">
        <f t="shared" ref="I226:I232" si="88">(G226/F226*100)</f>
        <v>100</v>
      </c>
    </row>
    <row r="227" spans="1:9" s="35" customFormat="1" x14ac:dyDescent="0.25">
      <c r="A227" s="36">
        <v>311</v>
      </c>
      <c r="B227" s="50"/>
      <c r="C227" s="51"/>
      <c r="D227" s="54" t="s">
        <v>38</v>
      </c>
      <c r="E227" s="47">
        <f>(E228)</f>
        <v>0</v>
      </c>
      <c r="F227" s="47">
        <f>(F228)</f>
        <v>62.58</v>
      </c>
      <c r="G227" s="47">
        <f>(G228)</f>
        <v>62.58</v>
      </c>
      <c r="H227" s="89" t="e">
        <f t="shared" si="87"/>
        <v>#DIV/0!</v>
      </c>
      <c r="I227" s="56">
        <f t="shared" si="88"/>
        <v>100</v>
      </c>
    </row>
    <row r="228" spans="1:9" s="39" customFormat="1" x14ac:dyDescent="0.25">
      <c r="A228" s="34">
        <v>3111</v>
      </c>
      <c r="B228" s="72"/>
      <c r="C228" s="73"/>
      <c r="D228" s="31" t="s">
        <v>38</v>
      </c>
      <c r="E228" s="86">
        <v>0</v>
      </c>
      <c r="F228" s="48">
        <v>62.58</v>
      </c>
      <c r="G228" s="48">
        <v>62.58</v>
      </c>
      <c r="H228" s="90" t="e">
        <f t="shared" si="87"/>
        <v>#DIV/0!</v>
      </c>
      <c r="I228" s="57">
        <f t="shared" si="88"/>
        <v>100</v>
      </c>
    </row>
    <row r="229" spans="1:9" s="35" customFormat="1" x14ac:dyDescent="0.25">
      <c r="A229" s="36">
        <v>312</v>
      </c>
      <c r="B229" s="50"/>
      <c r="C229" s="51"/>
      <c r="D229" s="54" t="s">
        <v>41</v>
      </c>
      <c r="E229" s="47">
        <f>(E230)</f>
        <v>0</v>
      </c>
      <c r="F229" s="47">
        <f>(F230)</f>
        <v>200</v>
      </c>
      <c r="G229" s="47">
        <f>(G230)</f>
        <v>200</v>
      </c>
      <c r="H229" s="89" t="e">
        <f t="shared" si="87"/>
        <v>#DIV/0!</v>
      </c>
      <c r="I229" s="56">
        <f t="shared" si="88"/>
        <v>100</v>
      </c>
    </row>
    <row r="230" spans="1:9" s="39" customFormat="1" x14ac:dyDescent="0.25">
      <c r="A230" s="34">
        <v>3121</v>
      </c>
      <c r="B230" s="72"/>
      <c r="C230" s="73"/>
      <c r="D230" s="31" t="s">
        <v>41</v>
      </c>
      <c r="E230" s="86">
        <v>0</v>
      </c>
      <c r="F230" s="48">
        <v>200</v>
      </c>
      <c r="G230" s="48">
        <v>200</v>
      </c>
      <c r="H230" s="90" t="e">
        <f t="shared" si="87"/>
        <v>#DIV/0!</v>
      </c>
      <c r="I230" s="57">
        <f t="shared" si="88"/>
        <v>100</v>
      </c>
    </row>
    <row r="231" spans="1:9" s="35" customFormat="1" x14ac:dyDescent="0.25">
      <c r="A231" s="36">
        <v>313</v>
      </c>
      <c r="B231" s="50"/>
      <c r="C231" s="51"/>
      <c r="D231" s="54" t="s">
        <v>42</v>
      </c>
      <c r="E231" s="47">
        <f>(E232)</f>
        <v>0</v>
      </c>
      <c r="F231" s="47">
        <f>(F232)</f>
        <v>10.31</v>
      </c>
      <c r="G231" s="47">
        <f>(G232)</f>
        <v>10.31</v>
      </c>
      <c r="H231" s="89" t="e">
        <f t="shared" si="87"/>
        <v>#DIV/0!</v>
      </c>
      <c r="I231" s="56">
        <f t="shared" si="88"/>
        <v>100</v>
      </c>
    </row>
    <row r="232" spans="1:9" s="39" customFormat="1" x14ac:dyDescent="0.25">
      <c r="A232" s="34">
        <v>3132</v>
      </c>
      <c r="B232" s="72"/>
      <c r="C232" s="73"/>
      <c r="D232" s="31" t="s">
        <v>43</v>
      </c>
      <c r="E232" s="86">
        <v>0</v>
      </c>
      <c r="F232" s="48">
        <v>10.31</v>
      </c>
      <c r="G232" s="48">
        <v>10.31</v>
      </c>
      <c r="H232" s="90" t="e">
        <f t="shared" si="87"/>
        <v>#DIV/0!</v>
      </c>
      <c r="I232" s="57">
        <f t="shared" si="88"/>
        <v>100</v>
      </c>
    </row>
    <row r="233" spans="1:9" s="35" customFormat="1" ht="25.5" x14ac:dyDescent="0.25">
      <c r="A233" s="161" t="s">
        <v>108</v>
      </c>
      <c r="B233" s="162"/>
      <c r="C233" s="163"/>
      <c r="D233" s="53" t="s">
        <v>109</v>
      </c>
      <c r="E233" s="143"/>
      <c r="F233" s="143"/>
      <c r="G233" s="143"/>
      <c r="H233" s="145"/>
      <c r="I233" s="145"/>
    </row>
    <row r="234" spans="1:9" s="35" customFormat="1" x14ac:dyDescent="0.25">
      <c r="A234" s="42" t="s">
        <v>110</v>
      </c>
      <c r="B234" s="52"/>
      <c r="C234" s="53"/>
      <c r="D234" s="44" t="s">
        <v>117</v>
      </c>
      <c r="E234" s="144"/>
      <c r="F234" s="144"/>
      <c r="G234" s="144"/>
      <c r="H234" s="146"/>
      <c r="I234" s="146"/>
    </row>
    <row r="235" spans="1:9" s="35" customFormat="1" x14ac:dyDescent="0.25">
      <c r="A235" s="164">
        <v>3</v>
      </c>
      <c r="B235" s="165"/>
      <c r="C235" s="166"/>
      <c r="D235" s="54" t="s">
        <v>36</v>
      </c>
      <c r="E235" s="47">
        <f>(E236+E243)</f>
        <v>8809.25</v>
      </c>
      <c r="F235" s="47">
        <f t="shared" ref="F235:G235" si="89">(F236+F243)</f>
        <v>16960.150000000001</v>
      </c>
      <c r="G235" s="47">
        <f t="shared" si="89"/>
        <v>16949.84</v>
      </c>
      <c r="H235" s="89">
        <f>(G235/E235*100)</f>
        <v>192.40956948661918</v>
      </c>
      <c r="I235" s="56">
        <f>(G235/F235*100)</f>
        <v>99.93921044330385</v>
      </c>
    </row>
    <row r="236" spans="1:9" s="35" customFormat="1" x14ac:dyDescent="0.25">
      <c r="A236" s="167">
        <v>31</v>
      </c>
      <c r="B236" s="168"/>
      <c r="C236" s="169"/>
      <c r="D236" s="54" t="s">
        <v>37</v>
      </c>
      <c r="E236" s="47">
        <f>(E237+E239+E241)</f>
        <v>5772.2800000000007</v>
      </c>
      <c r="F236" s="47">
        <f t="shared" ref="F236:G236" si="90">(F237+F239+F241)</f>
        <v>12197.91</v>
      </c>
      <c r="G236" s="47">
        <f t="shared" si="90"/>
        <v>12187.6</v>
      </c>
      <c r="H236" s="89">
        <f t="shared" ref="H236:H246" si="91">(G236/E236*100)</f>
        <v>211.14013873200884</v>
      </c>
      <c r="I236" s="56">
        <f t="shared" ref="I236:I246" si="92">(G236/F236*100)</f>
        <v>99.915477323574294</v>
      </c>
    </row>
    <row r="237" spans="1:9" s="35" customFormat="1" x14ac:dyDescent="0.25">
      <c r="A237" s="36">
        <v>311</v>
      </c>
      <c r="B237" s="50"/>
      <c r="C237" s="51"/>
      <c r="D237" s="54" t="s">
        <v>38</v>
      </c>
      <c r="E237" s="47">
        <f>(E238)</f>
        <v>4270.5600000000004</v>
      </c>
      <c r="F237" s="47">
        <f t="shared" ref="F237:G237" si="93">(F238)</f>
        <v>9948.33</v>
      </c>
      <c r="G237" s="47">
        <f t="shared" si="93"/>
        <v>9948.33</v>
      </c>
      <c r="H237" s="89">
        <f t="shared" si="91"/>
        <v>232.95141620771042</v>
      </c>
      <c r="I237" s="56">
        <f t="shared" si="92"/>
        <v>100</v>
      </c>
    </row>
    <row r="238" spans="1:9" s="39" customFormat="1" x14ac:dyDescent="0.25">
      <c r="A238" s="34">
        <v>3111</v>
      </c>
      <c r="B238" s="72"/>
      <c r="C238" s="73"/>
      <c r="D238" s="31" t="s">
        <v>38</v>
      </c>
      <c r="E238" s="86">
        <v>4270.5600000000004</v>
      </c>
      <c r="F238" s="48">
        <v>9948.33</v>
      </c>
      <c r="G238" s="48">
        <v>9948.33</v>
      </c>
      <c r="H238" s="90">
        <f t="shared" si="91"/>
        <v>232.95141620771042</v>
      </c>
      <c r="I238" s="57">
        <f t="shared" si="92"/>
        <v>100</v>
      </c>
    </row>
    <row r="239" spans="1:9" s="35" customFormat="1" x14ac:dyDescent="0.25">
      <c r="A239" s="36">
        <v>312</v>
      </c>
      <c r="B239" s="50"/>
      <c r="C239" s="51"/>
      <c r="D239" s="54" t="s">
        <v>41</v>
      </c>
      <c r="E239" s="47">
        <f>(E240)</f>
        <v>800</v>
      </c>
      <c r="F239" s="47">
        <f t="shared" ref="F239:G239" si="94">(F240)</f>
        <v>600</v>
      </c>
      <c r="G239" s="47">
        <f t="shared" si="94"/>
        <v>600</v>
      </c>
      <c r="H239" s="89">
        <f t="shared" si="91"/>
        <v>75</v>
      </c>
      <c r="I239" s="56">
        <f t="shared" si="92"/>
        <v>100</v>
      </c>
    </row>
    <row r="240" spans="1:9" s="39" customFormat="1" x14ac:dyDescent="0.25">
      <c r="A240" s="34">
        <v>3121</v>
      </c>
      <c r="B240" s="72"/>
      <c r="C240" s="73"/>
      <c r="D240" s="31" t="s">
        <v>41</v>
      </c>
      <c r="E240" s="86">
        <v>800</v>
      </c>
      <c r="F240" s="48">
        <v>600</v>
      </c>
      <c r="G240" s="48">
        <v>600</v>
      </c>
      <c r="H240" s="90">
        <f t="shared" si="91"/>
        <v>75</v>
      </c>
      <c r="I240" s="57">
        <f t="shared" si="92"/>
        <v>100</v>
      </c>
    </row>
    <row r="241" spans="1:9" s="35" customFormat="1" x14ac:dyDescent="0.25">
      <c r="A241" s="36">
        <v>313</v>
      </c>
      <c r="B241" s="50"/>
      <c r="C241" s="51"/>
      <c r="D241" s="54" t="s">
        <v>42</v>
      </c>
      <c r="E241" s="47">
        <f>(E242)</f>
        <v>701.72</v>
      </c>
      <c r="F241" s="47">
        <f t="shared" ref="F241:G241" si="95">(F242)</f>
        <v>1649.58</v>
      </c>
      <c r="G241" s="47">
        <f t="shared" si="95"/>
        <v>1639.27</v>
      </c>
      <c r="H241" s="89">
        <f t="shared" si="91"/>
        <v>233.60742176366642</v>
      </c>
      <c r="I241" s="56">
        <f t="shared" si="92"/>
        <v>99.374992422313554</v>
      </c>
    </row>
    <row r="242" spans="1:9" s="39" customFormat="1" x14ac:dyDescent="0.25">
      <c r="A242" s="34">
        <v>3132</v>
      </c>
      <c r="B242" s="72"/>
      <c r="C242" s="73"/>
      <c r="D242" s="31" t="s">
        <v>43</v>
      </c>
      <c r="E242" s="86">
        <v>701.72</v>
      </c>
      <c r="F242" s="48">
        <v>1649.58</v>
      </c>
      <c r="G242" s="48">
        <v>1639.27</v>
      </c>
      <c r="H242" s="90">
        <f t="shared" si="91"/>
        <v>233.60742176366642</v>
      </c>
      <c r="I242" s="57">
        <f t="shared" si="92"/>
        <v>99.374992422313554</v>
      </c>
    </row>
    <row r="243" spans="1:9" s="35" customFormat="1" x14ac:dyDescent="0.25">
      <c r="A243" s="167">
        <v>32</v>
      </c>
      <c r="B243" s="168"/>
      <c r="C243" s="169"/>
      <c r="D243" s="54" t="s">
        <v>16</v>
      </c>
      <c r="E243" s="47">
        <f>(E244)</f>
        <v>3036.97</v>
      </c>
      <c r="F243" s="47">
        <f t="shared" ref="F243:G243" si="96">(F244)</f>
        <v>4762.24</v>
      </c>
      <c r="G243" s="47">
        <f t="shared" si="96"/>
        <v>4762.24</v>
      </c>
      <c r="H243" s="89">
        <f t="shared" si="91"/>
        <v>156.80892468480096</v>
      </c>
      <c r="I243" s="56">
        <f t="shared" si="92"/>
        <v>100</v>
      </c>
    </row>
    <row r="244" spans="1:9" x14ac:dyDescent="0.25">
      <c r="A244" s="167">
        <v>321</v>
      </c>
      <c r="B244" s="168"/>
      <c r="C244" s="169"/>
      <c r="D244" s="54" t="s">
        <v>49</v>
      </c>
      <c r="E244" s="47">
        <f>(E246+E245)</f>
        <v>3036.97</v>
      </c>
      <c r="F244" s="47">
        <f t="shared" ref="F244:G244" si="97">(F246+F245)</f>
        <v>4762.24</v>
      </c>
      <c r="G244" s="47">
        <f t="shared" si="97"/>
        <v>4762.24</v>
      </c>
      <c r="H244" s="89">
        <f t="shared" si="91"/>
        <v>156.80892468480096</v>
      </c>
      <c r="I244" s="56">
        <f t="shared" si="92"/>
        <v>100</v>
      </c>
    </row>
    <row r="245" spans="1:9" s="39" customFormat="1" x14ac:dyDescent="0.25">
      <c r="A245" s="71">
        <v>3211</v>
      </c>
      <c r="B245" s="72"/>
      <c r="C245" s="73"/>
      <c r="D245" s="31" t="s">
        <v>76</v>
      </c>
      <c r="E245" s="86">
        <v>26.54</v>
      </c>
      <c r="F245" s="48">
        <v>0</v>
      </c>
      <c r="G245" s="48">
        <v>0</v>
      </c>
      <c r="H245" s="90">
        <f t="shared" si="91"/>
        <v>0</v>
      </c>
      <c r="I245" s="57" t="e">
        <f t="shared" si="92"/>
        <v>#DIV/0!</v>
      </c>
    </row>
    <row r="246" spans="1:9" s="39" customFormat="1" x14ac:dyDescent="0.25">
      <c r="A246" s="173">
        <v>3212</v>
      </c>
      <c r="B246" s="174"/>
      <c r="C246" s="175"/>
      <c r="D246" s="31" t="s">
        <v>77</v>
      </c>
      <c r="E246" s="86">
        <v>3010.43</v>
      </c>
      <c r="F246" s="48">
        <v>4762.24</v>
      </c>
      <c r="G246" s="48">
        <v>4762.24</v>
      </c>
      <c r="H246" s="90">
        <f t="shared" si="91"/>
        <v>158.19135472341162</v>
      </c>
      <c r="I246" s="57">
        <f t="shared" si="92"/>
        <v>100</v>
      </c>
    </row>
    <row r="247" spans="1:9" s="35" customFormat="1" x14ac:dyDescent="0.25">
      <c r="A247" s="161" t="s">
        <v>111</v>
      </c>
      <c r="B247" s="162"/>
      <c r="C247" s="163"/>
      <c r="D247" s="53" t="s">
        <v>112</v>
      </c>
      <c r="E247" s="143"/>
      <c r="F247" s="143"/>
      <c r="G247" s="143"/>
      <c r="H247" s="145"/>
      <c r="I247" s="145"/>
    </row>
    <row r="248" spans="1:9" s="35" customFormat="1" x14ac:dyDescent="0.25">
      <c r="A248" s="42" t="s">
        <v>97</v>
      </c>
      <c r="B248" s="52"/>
      <c r="C248" s="53"/>
      <c r="D248" s="44" t="s">
        <v>118</v>
      </c>
      <c r="E248" s="144"/>
      <c r="F248" s="144"/>
      <c r="G248" s="144"/>
      <c r="H248" s="146"/>
      <c r="I248" s="146"/>
    </row>
    <row r="249" spans="1:9" s="35" customFormat="1" x14ac:dyDescent="0.25">
      <c r="A249" s="164">
        <v>3</v>
      </c>
      <c r="B249" s="165"/>
      <c r="C249" s="166"/>
      <c r="D249" s="54" t="s">
        <v>36</v>
      </c>
      <c r="E249" s="47">
        <f>(E250+E257)</f>
        <v>0</v>
      </c>
      <c r="F249" s="47">
        <f>(F250+F257)</f>
        <v>9700</v>
      </c>
      <c r="G249" s="47">
        <f>(G250+G257)</f>
        <v>4016.1699999999996</v>
      </c>
      <c r="H249" s="89" t="e">
        <f>(G249/E249*100)</f>
        <v>#DIV/0!</v>
      </c>
      <c r="I249" s="56">
        <f>(G249/F249*100)</f>
        <v>41.403814432989691</v>
      </c>
    </row>
    <row r="250" spans="1:9" s="35" customFormat="1" x14ac:dyDescent="0.25">
      <c r="A250" s="167">
        <v>31</v>
      </c>
      <c r="B250" s="168"/>
      <c r="C250" s="169"/>
      <c r="D250" s="54" t="s">
        <v>37</v>
      </c>
      <c r="E250" s="47">
        <f>(E251+E253+E255)</f>
        <v>0</v>
      </c>
      <c r="F250" s="47">
        <f>(F251+F253+F255)</f>
        <v>7700</v>
      </c>
      <c r="G250" s="47">
        <f>(G251+G253+G255)</f>
        <v>3317.6099999999997</v>
      </c>
      <c r="H250" s="89" t="e">
        <f t="shared" ref="H250:H259" si="98">(G250/E250*100)</f>
        <v>#DIV/0!</v>
      </c>
      <c r="I250" s="56">
        <f t="shared" ref="I250:I259" si="99">(G250/F250*100)</f>
        <v>43.08584415584415</v>
      </c>
    </row>
    <row r="251" spans="1:9" s="35" customFormat="1" x14ac:dyDescent="0.25">
      <c r="A251" s="36">
        <v>311</v>
      </c>
      <c r="B251" s="50"/>
      <c r="C251" s="51"/>
      <c r="D251" s="54" t="s">
        <v>38</v>
      </c>
      <c r="E251" s="47">
        <f>(E252)</f>
        <v>0</v>
      </c>
      <c r="F251" s="47">
        <f>(F252)</f>
        <v>5400</v>
      </c>
      <c r="G251" s="47">
        <f>(G252)</f>
        <v>2590.2199999999998</v>
      </c>
      <c r="H251" s="89" t="e">
        <f t="shared" si="98"/>
        <v>#DIV/0!</v>
      </c>
      <c r="I251" s="56">
        <f t="shared" si="99"/>
        <v>47.967037037037038</v>
      </c>
    </row>
    <row r="252" spans="1:9" s="39" customFormat="1" x14ac:dyDescent="0.25">
      <c r="A252" s="34">
        <v>3111</v>
      </c>
      <c r="B252" s="72"/>
      <c r="C252" s="73"/>
      <c r="D252" s="31" t="s">
        <v>38</v>
      </c>
      <c r="E252" s="86">
        <v>0</v>
      </c>
      <c r="F252" s="48">
        <v>5400</v>
      </c>
      <c r="G252" s="48">
        <v>2590.2199999999998</v>
      </c>
      <c r="H252" s="90" t="e">
        <f t="shared" si="98"/>
        <v>#DIV/0!</v>
      </c>
      <c r="I252" s="57">
        <f t="shared" si="99"/>
        <v>47.967037037037038</v>
      </c>
    </row>
    <row r="253" spans="1:9" s="35" customFormat="1" x14ac:dyDescent="0.25">
      <c r="A253" s="36">
        <v>312</v>
      </c>
      <c r="B253" s="50"/>
      <c r="C253" s="51"/>
      <c r="D253" s="54" t="s">
        <v>41</v>
      </c>
      <c r="E253" s="47">
        <f>(E254)</f>
        <v>0</v>
      </c>
      <c r="F253" s="47">
        <f>(F254)</f>
        <v>1500</v>
      </c>
      <c r="G253" s="47">
        <f>(G254)</f>
        <v>300</v>
      </c>
      <c r="H253" s="89" t="e">
        <f t="shared" si="98"/>
        <v>#DIV/0!</v>
      </c>
      <c r="I253" s="56">
        <f t="shared" si="99"/>
        <v>20</v>
      </c>
    </row>
    <row r="254" spans="1:9" s="39" customFormat="1" x14ac:dyDescent="0.25">
      <c r="A254" s="34">
        <v>3121</v>
      </c>
      <c r="B254" s="72"/>
      <c r="C254" s="73"/>
      <c r="D254" s="31" t="s">
        <v>41</v>
      </c>
      <c r="E254" s="86">
        <v>0</v>
      </c>
      <c r="F254" s="48">
        <v>1500</v>
      </c>
      <c r="G254" s="48">
        <v>300</v>
      </c>
      <c r="H254" s="90" t="e">
        <f t="shared" si="98"/>
        <v>#DIV/0!</v>
      </c>
      <c r="I254" s="57">
        <f t="shared" si="99"/>
        <v>20</v>
      </c>
    </row>
    <row r="255" spans="1:9" s="35" customFormat="1" x14ac:dyDescent="0.25">
      <c r="A255" s="36">
        <v>313</v>
      </c>
      <c r="B255" s="50"/>
      <c r="C255" s="51"/>
      <c r="D255" s="54" t="s">
        <v>42</v>
      </c>
      <c r="E255" s="47">
        <f>(E256)</f>
        <v>0</v>
      </c>
      <c r="F255" s="47">
        <f>(F256)</f>
        <v>800</v>
      </c>
      <c r="G255" s="47">
        <f>(G256)</f>
        <v>427.39</v>
      </c>
      <c r="H255" s="89" t="e">
        <f t="shared" si="98"/>
        <v>#DIV/0!</v>
      </c>
      <c r="I255" s="56">
        <f t="shared" si="99"/>
        <v>53.423750000000005</v>
      </c>
    </row>
    <row r="256" spans="1:9" s="39" customFormat="1" x14ac:dyDescent="0.25">
      <c r="A256" s="34">
        <v>3132</v>
      </c>
      <c r="B256" s="72"/>
      <c r="C256" s="73"/>
      <c r="D256" s="31" t="s">
        <v>43</v>
      </c>
      <c r="E256" s="86">
        <v>0</v>
      </c>
      <c r="F256" s="48">
        <v>800</v>
      </c>
      <c r="G256" s="48">
        <v>427.39</v>
      </c>
      <c r="H256" s="90" t="e">
        <f t="shared" si="98"/>
        <v>#DIV/0!</v>
      </c>
      <c r="I256" s="57">
        <f t="shared" si="99"/>
        <v>53.423750000000005</v>
      </c>
    </row>
    <row r="257" spans="1:9" s="35" customFormat="1" x14ac:dyDescent="0.25">
      <c r="A257" s="167">
        <v>32</v>
      </c>
      <c r="B257" s="168"/>
      <c r="C257" s="169"/>
      <c r="D257" s="54" t="s">
        <v>16</v>
      </c>
      <c r="E257" s="47">
        <f t="shared" ref="E257:G258" si="100">(E258)</f>
        <v>0</v>
      </c>
      <c r="F257" s="47">
        <f t="shared" si="100"/>
        <v>2000</v>
      </c>
      <c r="G257" s="47">
        <f t="shared" si="100"/>
        <v>698.56</v>
      </c>
      <c r="H257" s="89" t="e">
        <f t="shared" si="98"/>
        <v>#DIV/0!</v>
      </c>
      <c r="I257" s="56">
        <f t="shared" si="99"/>
        <v>34.927999999999997</v>
      </c>
    </row>
    <row r="258" spans="1:9" x14ac:dyDescent="0.25">
      <c r="A258" s="167">
        <v>321</v>
      </c>
      <c r="B258" s="168"/>
      <c r="C258" s="169"/>
      <c r="D258" s="54" t="s">
        <v>49</v>
      </c>
      <c r="E258" s="47">
        <f t="shared" si="100"/>
        <v>0</v>
      </c>
      <c r="F258" s="47">
        <f t="shared" si="100"/>
        <v>2000</v>
      </c>
      <c r="G258" s="47">
        <f t="shared" si="100"/>
        <v>698.56</v>
      </c>
      <c r="H258" s="89" t="e">
        <f t="shared" si="98"/>
        <v>#DIV/0!</v>
      </c>
      <c r="I258" s="56">
        <f t="shared" si="99"/>
        <v>34.927999999999997</v>
      </c>
    </row>
    <row r="259" spans="1:9" s="39" customFormat="1" x14ac:dyDescent="0.25">
      <c r="A259" s="173">
        <v>3212</v>
      </c>
      <c r="B259" s="174"/>
      <c r="C259" s="175"/>
      <c r="D259" s="31" t="s">
        <v>77</v>
      </c>
      <c r="E259" s="86">
        <v>0</v>
      </c>
      <c r="F259" s="48">
        <v>2000</v>
      </c>
      <c r="G259" s="48">
        <v>698.56</v>
      </c>
      <c r="H259" s="90" t="e">
        <f t="shared" si="98"/>
        <v>#DIV/0!</v>
      </c>
      <c r="I259" s="57">
        <f t="shared" si="99"/>
        <v>34.927999999999997</v>
      </c>
    </row>
    <row r="260" spans="1:9" s="35" customFormat="1" x14ac:dyDescent="0.25">
      <c r="A260" s="161" t="s">
        <v>111</v>
      </c>
      <c r="B260" s="162"/>
      <c r="C260" s="163"/>
      <c r="D260" s="53" t="s">
        <v>112</v>
      </c>
      <c r="E260" s="143"/>
      <c r="F260" s="143"/>
      <c r="G260" s="143"/>
      <c r="H260" s="145"/>
      <c r="I260" s="145"/>
    </row>
    <row r="261" spans="1:9" s="35" customFormat="1" x14ac:dyDescent="0.25">
      <c r="A261" s="42" t="s">
        <v>110</v>
      </c>
      <c r="B261" s="52"/>
      <c r="C261" s="53"/>
      <c r="D261" s="44" t="s">
        <v>117</v>
      </c>
      <c r="E261" s="144"/>
      <c r="F261" s="144"/>
      <c r="G261" s="144"/>
      <c r="H261" s="146"/>
      <c r="I261" s="146"/>
    </row>
    <row r="262" spans="1:9" s="35" customFormat="1" x14ac:dyDescent="0.25">
      <c r="A262" s="164">
        <v>3</v>
      </c>
      <c r="B262" s="165"/>
      <c r="C262" s="166"/>
      <c r="D262" s="54" t="s">
        <v>36</v>
      </c>
      <c r="E262" s="47">
        <f>(E263+E270)</f>
        <v>0</v>
      </c>
      <c r="F262" s="47">
        <f>(F263+F270)</f>
        <v>23000</v>
      </c>
      <c r="G262" s="47">
        <f>(G263+G270)</f>
        <v>10583.2</v>
      </c>
      <c r="H262" s="89" t="e">
        <f>(G262/E262*100)</f>
        <v>#DIV/0!</v>
      </c>
      <c r="I262" s="56">
        <f>(G262/F262*100)</f>
        <v>46.013913043478269</v>
      </c>
    </row>
    <row r="263" spans="1:9" s="35" customFormat="1" x14ac:dyDescent="0.25">
      <c r="A263" s="167">
        <v>31</v>
      </c>
      <c r="B263" s="168"/>
      <c r="C263" s="169"/>
      <c r="D263" s="54" t="s">
        <v>37</v>
      </c>
      <c r="E263" s="47">
        <f>(E264+E266+E268)</f>
        <v>0</v>
      </c>
      <c r="F263" s="47">
        <f>(F264+F266+F268)</f>
        <v>19900</v>
      </c>
      <c r="G263" s="47">
        <f>(G264+G266+G268)</f>
        <v>8891.68</v>
      </c>
      <c r="H263" s="89" t="e">
        <f t="shared" ref="H263:H273" si="101">(G263/E263*100)</f>
        <v>#DIV/0!</v>
      </c>
      <c r="I263" s="56">
        <f t="shared" ref="I263:I273" si="102">(G263/F263*100)</f>
        <v>44.681809045226132</v>
      </c>
    </row>
    <row r="264" spans="1:9" s="35" customFormat="1" x14ac:dyDescent="0.25">
      <c r="A264" s="36">
        <v>311</v>
      </c>
      <c r="B264" s="50"/>
      <c r="C264" s="51"/>
      <c r="D264" s="54" t="s">
        <v>38</v>
      </c>
      <c r="E264" s="47">
        <f>(E265)</f>
        <v>0</v>
      </c>
      <c r="F264" s="47">
        <f>(F265)</f>
        <v>16000</v>
      </c>
      <c r="G264" s="47">
        <f>(G265)</f>
        <v>6859.82</v>
      </c>
      <c r="H264" s="89" t="e">
        <f t="shared" si="101"/>
        <v>#DIV/0!</v>
      </c>
      <c r="I264" s="56">
        <f t="shared" si="102"/>
        <v>42.873874999999998</v>
      </c>
    </row>
    <row r="265" spans="1:9" s="39" customFormat="1" x14ac:dyDescent="0.25">
      <c r="A265" s="34">
        <v>3111</v>
      </c>
      <c r="B265" s="72"/>
      <c r="C265" s="73"/>
      <c r="D265" s="31" t="s">
        <v>38</v>
      </c>
      <c r="E265" s="86">
        <v>0</v>
      </c>
      <c r="F265" s="48">
        <v>16000</v>
      </c>
      <c r="G265" s="48">
        <v>6859.82</v>
      </c>
      <c r="H265" s="90" t="e">
        <f t="shared" si="101"/>
        <v>#DIV/0!</v>
      </c>
      <c r="I265" s="57">
        <f t="shared" si="102"/>
        <v>42.873874999999998</v>
      </c>
    </row>
    <row r="266" spans="1:9" s="35" customFormat="1" x14ac:dyDescent="0.25">
      <c r="A266" s="36">
        <v>312</v>
      </c>
      <c r="B266" s="50"/>
      <c r="C266" s="51"/>
      <c r="D266" s="54" t="s">
        <v>41</v>
      </c>
      <c r="E266" s="47">
        <f>(E267)</f>
        <v>0</v>
      </c>
      <c r="F266" s="47">
        <f>(F267)</f>
        <v>1200</v>
      </c>
      <c r="G266" s="47">
        <f>(G267)</f>
        <v>900</v>
      </c>
      <c r="H266" s="89" t="e">
        <f t="shared" si="101"/>
        <v>#DIV/0!</v>
      </c>
      <c r="I266" s="56">
        <f t="shared" si="102"/>
        <v>75</v>
      </c>
    </row>
    <row r="267" spans="1:9" s="39" customFormat="1" x14ac:dyDescent="0.25">
      <c r="A267" s="34">
        <v>3121</v>
      </c>
      <c r="B267" s="72"/>
      <c r="C267" s="73"/>
      <c r="D267" s="31" t="s">
        <v>41</v>
      </c>
      <c r="E267" s="86">
        <v>0</v>
      </c>
      <c r="F267" s="48">
        <v>1200</v>
      </c>
      <c r="G267" s="48">
        <v>900</v>
      </c>
      <c r="H267" s="90" t="e">
        <f t="shared" si="101"/>
        <v>#DIV/0!</v>
      </c>
      <c r="I267" s="57">
        <f t="shared" si="102"/>
        <v>75</v>
      </c>
    </row>
    <row r="268" spans="1:9" s="35" customFormat="1" x14ac:dyDescent="0.25">
      <c r="A268" s="36">
        <v>313</v>
      </c>
      <c r="B268" s="50"/>
      <c r="C268" s="51"/>
      <c r="D268" s="54" t="s">
        <v>42</v>
      </c>
      <c r="E268" s="47">
        <f>(E269)</f>
        <v>0</v>
      </c>
      <c r="F268" s="47">
        <f>(F269)</f>
        <v>2700</v>
      </c>
      <c r="G268" s="47">
        <f>(G269)</f>
        <v>1131.8599999999999</v>
      </c>
      <c r="H268" s="89" t="e">
        <f t="shared" si="101"/>
        <v>#DIV/0!</v>
      </c>
      <c r="I268" s="56">
        <f t="shared" si="102"/>
        <v>41.920740740740733</v>
      </c>
    </row>
    <row r="269" spans="1:9" s="39" customFormat="1" x14ac:dyDescent="0.25">
      <c r="A269" s="34">
        <v>3132</v>
      </c>
      <c r="B269" s="72"/>
      <c r="C269" s="73"/>
      <c r="D269" s="31" t="s">
        <v>43</v>
      </c>
      <c r="E269" s="86">
        <v>0</v>
      </c>
      <c r="F269" s="48">
        <v>2700</v>
      </c>
      <c r="G269" s="48">
        <v>1131.8599999999999</v>
      </c>
      <c r="H269" s="90" t="e">
        <f t="shared" si="101"/>
        <v>#DIV/0!</v>
      </c>
      <c r="I269" s="57">
        <f t="shared" si="102"/>
        <v>41.920740740740733</v>
      </c>
    </row>
    <row r="270" spans="1:9" s="35" customFormat="1" x14ac:dyDescent="0.25">
      <c r="A270" s="167">
        <v>32</v>
      </c>
      <c r="B270" s="168"/>
      <c r="C270" s="169"/>
      <c r="D270" s="54" t="s">
        <v>16</v>
      </c>
      <c r="E270" s="47">
        <f>(E271)</f>
        <v>0</v>
      </c>
      <c r="F270" s="47">
        <f>(F271)</f>
        <v>3100</v>
      </c>
      <c r="G270" s="47">
        <f>(G271)</f>
        <v>1691.52</v>
      </c>
      <c r="H270" s="89" t="e">
        <f t="shared" si="101"/>
        <v>#DIV/0!</v>
      </c>
      <c r="I270" s="56">
        <f t="shared" si="102"/>
        <v>54.565161290322585</v>
      </c>
    </row>
    <row r="271" spans="1:9" x14ac:dyDescent="0.25">
      <c r="A271" s="167">
        <v>321</v>
      </c>
      <c r="B271" s="168"/>
      <c r="C271" s="169"/>
      <c r="D271" s="54" t="s">
        <v>49</v>
      </c>
      <c r="E271" s="47">
        <f>(E273+E272)</f>
        <v>0</v>
      </c>
      <c r="F271" s="47">
        <f>(F273+F272)</f>
        <v>3100</v>
      </c>
      <c r="G271" s="47">
        <f>(G273+G272)</f>
        <v>1691.52</v>
      </c>
      <c r="H271" s="89" t="e">
        <f t="shared" si="101"/>
        <v>#DIV/0!</v>
      </c>
      <c r="I271" s="56">
        <f t="shared" si="102"/>
        <v>54.565161290322585</v>
      </c>
    </row>
    <row r="272" spans="1:9" s="39" customFormat="1" x14ac:dyDescent="0.25">
      <c r="A272" s="71">
        <v>3211</v>
      </c>
      <c r="B272" s="72"/>
      <c r="C272" s="73"/>
      <c r="D272" s="31" t="s">
        <v>76</v>
      </c>
      <c r="E272" s="86">
        <v>0</v>
      </c>
      <c r="F272" s="48">
        <v>100</v>
      </c>
      <c r="G272" s="48">
        <v>0</v>
      </c>
      <c r="H272" s="90" t="e">
        <f t="shared" si="101"/>
        <v>#DIV/0!</v>
      </c>
      <c r="I272" s="57">
        <f t="shared" si="102"/>
        <v>0</v>
      </c>
    </row>
    <row r="273" spans="1:9" s="39" customFormat="1" x14ac:dyDescent="0.25">
      <c r="A273" s="173">
        <v>3212</v>
      </c>
      <c r="B273" s="174"/>
      <c r="C273" s="175"/>
      <c r="D273" s="31" t="s">
        <v>77</v>
      </c>
      <c r="E273" s="86">
        <v>0</v>
      </c>
      <c r="F273" s="48">
        <v>3000</v>
      </c>
      <c r="G273" s="48">
        <v>1691.52</v>
      </c>
      <c r="H273" s="90" t="e">
        <f t="shared" si="101"/>
        <v>#DIV/0!</v>
      </c>
      <c r="I273" s="57">
        <f t="shared" si="102"/>
        <v>56.384</v>
      </c>
    </row>
  </sheetData>
  <mergeCells count="266">
    <mergeCell ref="A140:C140"/>
    <mergeCell ref="A141:C141"/>
    <mergeCell ref="A142:C142"/>
    <mergeCell ref="A175:C175"/>
    <mergeCell ref="A201:C201"/>
    <mergeCell ref="A209:C209"/>
    <mergeCell ref="A211:C211"/>
    <mergeCell ref="A212:C212"/>
    <mergeCell ref="A203:C203"/>
    <mergeCell ref="A204:C204"/>
    <mergeCell ref="A170:C170"/>
    <mergeCell ref="A171:C171"/>
    <mergeCell ref="A172:C172"/>
    <mergeCell ref="A177:C177"/>
    <mergeCell ref="A178:C178"/>
    <mergeCell ref="A179:C179"/>
    <mergeCell ref="A192:C192"/>
    <mergeCell ref="A193:C193"/>
    <mergeCell ref="A194:C194"/>
    <mergeCell ref="A181:C181"/>
    <mergeCell ref="A183:C183"/>
    <mergeCell ref="A185:C185"/>
    <mergeCell ref="A184:C184"/>
    <mergeCell ref="A163:C163"/>
    <mergeCell ref="A262:C262"/>
    <mergeCell ref="A263:C263"/>
    <mergeCell ref="A270:C270"/>
    <mergeCell ref="A271:C271"/>
    <mergeCell ref="A273:C273"/>
    <mergeCell ref="A250:C250"/>
    <mergeCell ref="A257:C257"/>
    <mergeCell ref="A258:C258"/>
    <mergeCell ref="A259:C259"/>
    <mergeCell ref="A260:C260"/>
    <mergeCell ref="A243:C243"/>
    <mergeCell ref="A244:C244"/>
    <mergeCell ref="A246:C246"/>
    <mergeCell ref="A247:C247"/>
    <mergeCell ref="A249:C249"/>
    <mergeCell ref="A226:C226"/>
    <mergeCell ref="A233:C233"/>
    <mergeCell ref="A235:C235"/>
    <mergeCell ref="A236:C236"/>
    <mergeCell ref="A223:C223"/>
    <mergeCell ref="A225:C225"/>
    <mergeCell ref="A186:C186"/>
    <mergeCell ref="A187:C187"/>
    <mergeCell ref="A188:C188"/>
    <mergeCell ref="A190:C190"/>
    <mergeCell ref="A191:C191"/>
    <mergeCell ref="A197:C197"/>
    <mergeCell ref="A198:C198"/>
    <mergeCell ref="A200:C200"/>
    <mergeCell ref="A219:C219"/>
    <mergeCell ref="A220:C220"/>
    <mergeCell ref="A222:C222"/>
    <mergeCell ref="A221:C221"/>
    <mergeCell ref="A164:C164"/>
    <mergeCell ref="A165:C165"/>
    <mergeCell ref="A166:C166"/>
    <mergeCell ref="A167:C167"/>
    <mergeCell ref="A168:C168"/>
    <mergeCell ref="A157:C157"/>
    <mergeCell ref="A158:C158"/>
    <mergeCell ref="A160:C160"/>
    <mergeCell ref="A161:C161"/>
    <mergeCell ref="A152:C152"/>
    <mergeCell ref="A154:C154"/>
    <mergeCell ref="A155:C155"/>
    <mergeCell ref="A156:C156"/>
    <mergeCell ref="A145:C145"/>
    <mergeCell ref="A146:C146"/>
    <mergeCell ref="A147:C147"/>
    <mergeCell ref="A148:C148"/>
    <mergeCell ref="A149:C149"/>
    <mergeCell ref="A134:C134"/>
    <mergeCell ref="A135:C135"/>
    <mergeCell ref="A136:C136"/>
    <mergeCell ref="A143:C143"/>
    <mergeCell ref="A124:C124"/>
    <mergeCell ref="A126:C126"/>
    <mergeCell ref="A117:C117"/>
    <mergeCell ref="A111:C111"/>
    <mergeCell ref="A112:C112"/>
    <mergeCell ref="A114:C114"/>
    <mergeCell ref="A115:C115"/>
    <mergeCell ref="A116:C116"/>
    <mergeCell ref="A119:C119"/>
    <mergeCell ref="A118:C118"/>
    <mergeCell ref="A122:C122"/>
    <mergeCell ref="A123:C123"/>
    <mergeCell ref="A120:C120"/>
    <mergeCell ref="A121:C121"/>
    <mergeCell ref="A127:C127"/>
    <mergeCell ref="A128:C128"/>
    <mergeCell ref="A129:C129"/>
    <mergeCell ref="A130:C130"/>
    <mergeCell ref="A137:C137"/>
    <mergeCell ref="A139:C139"/>
    <mergeCell ref="A107:C107"/>
    <mergeCell ref="A108:C108"/>
    <mergeCell ref="A109:C109"/>
    <mergeCell ref="A110:C110"/>
    <mergeCell ref="A99:C99"/>
    <mergeCell ref="A101:C101"/>
    <mergeCell ref="A102:C102"/>
    <mergeCell ref="A103:C103"/>
    <mergeCell ref="A104:C104"/>
    <mergeCell ref="A106:C106"/>
    <mergeCell ref="A52:C52"/>
    <mergeCell ref="A98:C98"/>
    <mergeCell ref="A89:C89"/>
    <mergeCell ref="A90:C90"/>
    <mergeCell ref="A91:C91"/>
    <mergeCell ref="A92:C92"/>
    <mergeCell ref="A94:C94"/>
    <mergeCell ref="A75:C75"/>
    <mergeCell ref="A76:C76"/>
    <mergeCell ref="A77:C77"/>
    <mergeCell ref="A78:C78"/>
    <mergeCell ref="A81:C81"/>
    <mergeCell ref="A82:C82"/>
    <mergeCell ref="A83:C83"/>
    <mergeCell ref="A84:C84"/>
    <mergeCell ref="A97:C97"/>
    <mergeCell ref="A74:C74"/>
    <mergeCell ref="A85:C85"/>
    <mergeCell ref="A42:C42"/>
    <mergeCell ref="A44:C44"/>
    <mergeCell ref="A45:C45"/>
    <mergeCell ref="A50:C50"/>
    <mergeCell ref="A86:C86"/>
    <mergeCell ref="A88:C88"/>
    <mergeCell ref="A95:C95"/>
    <mergeCell ref="A96:C96"/>
    <mergeCell ref="A1:C1"/>
    <mergeCell ref="A5:C5"/>
    <mergeCell ref="A6:C6"/>
    <mergeCell ref="A22:C22"/>
    <mergeCell ref="A2:C2"/>
    <mergeCell ref="A3:C3"/>
    <mergeCell ref="A19:C19"/>
    <mergeCell ref="A21:C21"/>
    <mergeCell ref="A69:C69"/>
    <mergeCell ref="A56:C56"/>
    <mergeCell ref="A58:C58"/>
    <mergeCell ref="A59:C59"/>
    <mergeCell ref="A68:C68"/>
    <mergeCell ref="A71:C71"/>
    <mergeCell ref="A72:C72"/>
    <mergeCell ref="A73:C73"/>
    <mergeCell ref="I19:I20"/>
    <mergeCell ref="H19:H20"/>
    <mergeCell ref="G19:G20"/>
    <mergeCell ref="F19:F20"/>
    <mergeCell ref="E19:E20"/>
    <mergeCell ref="I2:I4"/>
    <mergeCell ref="H2:H4"/>
    <mergeCell ref="G2:G4"/>
    <mergeCell ref="F2:F4"/>
    <mergeCell ref="E2:E4"/>
    <mergeCell ref="I42:I43"/>
    <mergeCell ref="H42:H43"/>
    <mergeCell ref="G42:G43"/>
    <mergeCell ref="G50:G51"/>
    <mergeCell ref="F50:F51"/>
    <mergeCell ref="E50:E51"/>
    <mergeCell ref="E42:E43"/>
    <mergeCell ref="I50:I51"/>
    <mergeCell ref="H50:H51"/>
    <mergeCell ref="F42:F43"/>
    <mergeCell ref="E68:E70"/>
    <mergeCell ref="F68:F70"/>
    <mergeCell ref="G68:G70"/>
    <mergeCell ref="H68:H70"/>
    <mergeCell ref="I68:I70"/>
    <mergeCell ref="I56:I57"/>
    <mergeCell ref="H56:H57"/>
    <mergeCell ref="G56:G57"/>
    <mergeCell ref="F56:F57"/>
    <mergeCell ref="E56:E57"/>
    <mergeCell ref="I124:I125"/>
    <mergeCell ref="H124:H125"/>
    <mergeCell ref="G124:G125"/>
    <mergeCell ref="F124:F125"/>
    <mergeCell ref="E124:E125"/>
    <mergeCell ref="I99:I100"/>
    <mergeCell ref="H99:H100"/>
    <mergeCell ref="G99:G100"/>
    <mergeCell ref="F99:F100"/>
    <mergeCell ref="E99:E100"/>
    <mergeCell ref="I260:I261"/>
    <mergeCell ref="H260:H261"/>
    <mergeCell ref="G260:G261"/>
    <mergeCell ref="F260:F261"/>
    <mergeCell ref="E260:E261"/>
    <mergeCell ref="E137:E138"/>
    <mergeCell ref="F137:F138"/>
    <mergeCell ref="G137:G138"/>
    <mergeCell ref="H137:H138"/>
    <mergeCell ref="I143:I144"/>
    <mergeCell ref="I137:I138"/>
    <mergeCell ref="E233:E234"/>
    <mergeCell ref="F233:F234"/>
    <mergeCell ref="G233:G234"/>
    <mergeCell ref="H233:H234"/>
    <mergeCell ref="I233:I234"/>
    <mergeCell ref="E247:E248"/>
    <mergeCell ref="F247:F248"/>
    <mergeCell ref="G247:G248"/>
    <mergeCell ref="H247:H248"/>
    <mergeCell ref="I247:I248"/>
    <mergeCell ref="H209:H210"/>
    <mergeCell ref="G209:G210"/>
    <mergeCell ref="F209:F210"/>
    <mergeCell ref="E209:E210"/>
    <mergeCell ref="E201:E202"/>
    <mergeCell ref="F201:F202"/>
    <mergeCell ref="G201:G202"/>
    <mergeCell ref="H201:H202"/>
    <mergeCell ref="I201:I202"/>
    <mergeCell ref="I209:I210"/>
    <mergeCell ref="I223:I224"/>
    <mergeCell ref="H223:H224"/>
    <mergeCell ref="G223:G224"/>
    <mergeCell ref="F223:F224"/>
    <mergeCell ref="E223:E224"/>
    <mergeCell ref="G194:G196"/>
    <mergeCell ref="H194:H196"/>
    <mergeCell ref="I194:I196"/>
    <mergeCell ref="G187:G189"/>
    <mergeCell ref="H187:H189"/>
    <mergeCell ref="I187:I189"/>
    <mergeCell ref="F194:F196"/>
    <mergeCell ref="E194:E196"/>
    <mergeCell ref="E187:E189"/>
    <mergeCell ref="F187:F189"/>
    <mergeCell ref="I181:I182"/>
    <mergeCell ref="I175:I176"/>
    <mergeCell ref="H181:H182"/>
    <mergeCell ref="H175:H176"/>
    <mergeCell ref="G175:G176"/>
    <mergeCell ref="F175:F176"/>
    <mergeCell ref="E175:E176"/>
    <mergeCell ref="G181:G182"/>
    <mergeCell ref="F181:F182"/>
    <mergeCell ref="E181:E182"/>
    <mergeCell ref="I158:I159"/>
    <mergeCell ref="H158:H159"/>
    <mergeCell ref="G158:G159"/>
    <mergeCell ref="F158:F159"/>
    <mergeCell ref="E158:E159"/>
    <mergeCell ref="E168:E169"/>
    <mergeCell ref="F168:F169"/>
    <mergeCell ref="G168:G169"/>
    <mergeCell ref="H168:H169"/>
    <mergeCell ref="I168:I169"/>
    <mergeCell ref="G152:G153"/>
    <mergeCell ref="F152:F153"/>
    <mergeCell ref="E152:E153"/>
    <mergeCell ref="E143:E144"/>
    <mergeCell ref="F143:F144"/>
    <mergeCell ref="G143:G144"/>
    <mergeCell ref="H143:H144"/>
    <mergeCell ref="H152:H153"/>
    <mergeCell ref="I152:I15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 Pavlović</cp:lastModifiedBy>
  <cp:lastPrinted>2025-02-11T08:44:36Z</cp:lastPrinted>
  <dcterms:created xsi:type="dcterms:W3CDTF">2022-08-12T12:51:27Z</dcterms:created>
  <dcterms:modified xsi:type="dcterms:W3CDTF">2025-02-12T11:27:32Z</dcterms:modified>
</cp:coreProperties>
</file>